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3"/>
  </bookViews>
  <sheets>
    <sheet name="IS-SEP07" sheetId="1" r:id="rId1"/>
    <sheet name="CIS-SEP07" sheetId="2" r:id="rId2"/>
    <sheet name="CBS-SEP07" sheetId="3" r:id="rId3"/>
    <sheet name="CF-SEP07" sheetId="4" r:id="rId4"/>
    <sheet name="Equity-SEP07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'CBS-SEP07'!$B$1:$K$72</definedName>
    <definedName name="_xlnm.Print_Area" localSheetId="3">'CF-SEP07'!$A$1:$Y$79</definedName>
    <definedName name="_xlnm.Print_Area" localSheetId="1">'CIS-SEP07'!$A$1:$G$60</definedName>
    <definedName name="_xlnm.Print_Area" localSheetId="4">'Equity-SEP07'!$A$1:$I$67</definedName>
    <definedName name="_xlnm.Print_Titles" localSheetId="3">'CF-SEP07'!$1:$13</definedName>
  </definedNames>
  <calcPr fullCalcOnLoad="1"/>
</workbook>
</file>

<file path=xl/sharedStrings.xml><?xml version="1.0" encoding="utf-8"?>
<sst xmlns="http://schemas.openxmlformats.org/spreadsheetml/2006/main" count="331" uniqueCount="202">
  <si>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</si>
  <si>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</si>
  <si>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</si>
  <si>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</si>
  <si>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</si>
  <si>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</si>
  <si>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</si>
  <si>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</si>
  <si>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</si>
  <si>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</si>
  <si>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</si>
  <si>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</si>
  <si>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</si>
  <si>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</si>
  <si>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</si>
  <si>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</si>
  <si>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</si>
  <si>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</si>
  <si>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>(Company No.412406-T)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</si>
  <si>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</si>
  <si>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</si>
  <si>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</si>
  <si>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</si>
  <si>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</si>
  <si>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</si>
  <si>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</si>
  <si>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</si>
  <si>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</si>
  <si>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</si>
  <si>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</si>
  <si>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</si>
  <si>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</si>
  <si>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</si>
  <si>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</si>
  <si>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</si>
  <si>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</si>
  <si>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</si>
  <si>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</si>
  <si>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</si>
  <si>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</si>
  <si>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</si>
  <si>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</si>
  <si>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</si>
  <si>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</si>
  <si>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</si>
  <si>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</si>
  <si>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</si>
  <si>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</si>
  <si>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</si>
  <si>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</si>
  <si>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</si>
  <si>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</si>
  <si>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</si>
  <si>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</si>
  <si>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</si>
  <si>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</si>
  <si>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</si>
  <si>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</si>
  <si>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</si>
  <si>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</si>
  <si>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</si>
  <si>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</si>
  <si>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</si>
  <si>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</si>
  <si>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</si>
  <si>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</si>
  <si>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</si>
  <si>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</si>
  <si>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</si>
  <si>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</si>
  <si>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</si>
  <si>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</si>
  <si>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</si>
  <si>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</si>
  <si>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</si>
  <si>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</si>
  <si>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</si>
  <si>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</si>
  <si>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</si>
  <si>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Additional investments in subsidiaries</t>
  </si>
  <si>
    <t>Repayment of hire purchase liabilities</t>
  </si>
  <si>
    <t>Repayment of term loan</t>
  </si>
  <si>
    <t>Listing expenses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</si>
  <si>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</si>
  <si>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</si>
  <si>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</si>
  <si>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</si>
  <si>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</si>
  <si>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</si>
  <si>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</si>
  <si>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</si>
  <si>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</si>
  <si>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</si>
  <si>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</si>
  <si>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</si>
  <si>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</si>
  <si>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</si>
  <si>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</si>
  <si>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</si>
  <si>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</si>
  <si>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</si>
  <si>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</si>
  <si>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</si>
  <si>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</si>
  <si>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</si>
  <si>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</si>
  <si>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</si>
  <si>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</si>
  <si>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</si>
  <si>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</si>
  <si>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</si>
  <si>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</si>
  <si>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</si>
  <si>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Share of profit/(loss) of associate</t>
  </si>
  <si>
    <t>Fixed Assets Written Off</t>
  </si>
  <si>
    <t>Provision for bad debts</t>
  </si>
  <si>
    <t>Net assets per share of RM0.10 each (sen)</t>
  </si>
  <si>
    <t>Borrowings (secured)</t>
  </si>
  <si>
    <t>Balance as at 1 January 2006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</si>
  <si>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</si>
  <si>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</si>
  <si>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</si>
  <si>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</si>
  <si>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</si>
  <si>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</si>
  <si>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</si>
  <si>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</si>
  <si>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</si>
  <si>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</si>
  <si>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</si>
  <si>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</si>
  <si>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</si>
  <si>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</si>
  <si>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</si>
  <si>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</si>
  <si>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</si>
  <si>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</si>
  <si>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</si>
  <si>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</si>
  <si>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</si>
  <si>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</si>
  <si>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Operating profit before working capital changes</t>
  </si>
  <si>
    <t>Addition of FDs pledged to financial institution</t>
  </si>
  <si>
    <t>Net cash flows from / (used in) investing activities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</si>
  <si>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</si>
  <si>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</si>
  <si>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</si>
  <si>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</si>
  <si>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</si>
  <si>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</si>
  <si>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</si>
  <si>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</si>
  <si>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</si>
  <si>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Profit/(loss) before tax</t>
  </si>
  <si>
    <t>Profit/(loss) for the period</t>
  </si>
  <si>
    <t>Profit/(loss) attributable to ordinary</t>
  </si>
  <si>
    <t>equity holders of the parent</t>
  </si>
  <si>
    <t>Basic earnings/(loss) per share (sen)</t>
  </si>
  <si>
    <t>30.09.2006</t>
  </si>
  <si>
    <t>Goodwill on consolidation</t>
  </si>
  <si>
    <t>Research &amp; Development expenditure</t>
  </si>
  <si>
    <t>Research &amp; Development Expenditure</t>
  </si>
  <si>
    <t>CONDENSED CONSOLIDATED CASH FLOW STATEMENT</t>
  </si>
  <si>
    <t>31.12.2006</t>
  </si>
  <si>
    <t>(Unaudited)</t>
  </si>
  <si>
    <t>(Audited)</t>
  </si>
  <si>
    <t>Provision for dimunition in value in associate</t>
  </si>
  <si>
    <t>Tax refund</t>
  </si>
  <si>
    <t>Amount due from associates</t>
  </si>
  <si>
    <t>Proceeds from disposal of plant &amp; equipment</t>
  </si>
  <si>
    <t>Bankers acceptances</t>
  </si>
  <si>
    <t>31.12.06</t>
  </si>
  <si>
    <t>the audited financial statements for the financial year ended 31 December 2006 and</t>
  </si>
  <si>
    <t>Balance as at 1 January 2007</t>
  </si>
  <si>
    <t>(The figures have not been audited)</t>
  </si>
  <si>
    <t>Loss before taxation</t>
  </si>
  <si>
    <r>
      <t>Loss</t>
    </r>
    <r>
      <rPr>
        <sz val="10"/>
        <rFont val="Arial"/>
        <family val="0"/>
      </rPr>
      <t xml:space="preserve"> for the period</t>
    </r>
  </si>
  <si>
    <t>Profit/(Loss) before taxation</t>
  </si>
  <si>
    <t>Profit/(Loss) for the period-attributable</t>
  </si>
  <si>
    <t>Financing activities</t>
  </si>
  <si>
    <t>30.06.2007</t>
  </si>
  <si>
    <t>ENVAIR HOLDING BERHAD</t>
  </si>
  <si>
    <t>explanatory notes attached to the interim financial statements.</t>
  </si>
  <si>
    <t xml:space="preserve">ENVAIR HOLDING BERHAD  </t>
  </si>
  <si>
    <t xml:space="preserve">(formerly known as RUBY QUEST BERHAD) </t>
  </si>
  <si>
    <t xml:space="preserve">statements of ENVAIR (formerly known as QUEST) for the financial year ended 31 December 2006 and </t>
  </si>
  <si>
    <t>(formerly known as RUBY QUEST BERHAD)</t>
  </si>
  <si>
    <t xml:space="preserve">statements of ENVAIR (formerly known as QUEST) for the financial year ended 31 December 2006 and the </t>
  </si>
  <si>
    <t xml:space="preserve">(formerly known as RUBY QUEST BERHAD)  </t>
  </si>
  <si>
    <t>31 December 2006 and the accompanying explanatory notes attached to the interim financial statements.</t>
  </si>
  <si>
    <t xml:space="preserve">audited financial statements of ENVAIR (formerly known as QUEST) for the financial year ended </t>
  </si>
  <si>
    <r>
      <t xml:space="preserve">statements of ENVAIR (formerly known as QUEST) for the financial year ended 31 December  </t>
    </r>
    <r>
      <rPr>
        <sz val="10"/>
        <rFont val="Arial"/>
        <family val="2"/>
      </rPr>
      <t>2006</t>
    </r>
    <r>
      <rPr>
        <sz val="10"/>
        <rFont val="Arial"/>
        <family val="0"/>
      </rPr>
      <t xml:space="preserve"> and the accompanying </t>
    </r>
  </si>
  <si>
    <t>(Formerly known as RUBY QUEST BERHAD)</t>
  </si>
  <si>
    <t>As At 30 September 2007</t>
  </si>
  <si>
    <t>30.09.2007</t>
  </si>
  <si>
    <t>FOR THE THIRD QUARTER ENDED 30 SEPTEMBER 2007</t>
  </si>
  <si>
    <t xml:space="preserve">CONDENSED CONSOLIDATED BALANCE SHEET  AS AT 30 SEPTEMBER 2007   </t>
  </si>
  <si>
    <t xml:space="preserve">For the Nine-Month Period Ended 30 September 2007  </t>
  </si>
  <si>
    <t>Balance as at 30 September 2007</t>
  </si>
  <si>
    <t xml:space="preserve">For the Nine-Month Period Ended 30 September 2006 </t>
  </si>
  <si>
    <t>Balance as at 30 September 2006</t>
  </si>
  <si>
    <t>Amount due to director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</si>
</sst>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15" applyNumberFormat="1" applyFont="1" applyFill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15" applyNumberFormat="1" applyFont="1" applyFill="1" applyAlignment="1">
      <alignment/>
    </xf>
    <xf numFmtId="170" fontId="0" fillId="0" borderId="6" xfId="15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0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0" fontId="1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41" fontId="0" fillId="0" borderId="0" xfId="15" applyNumberFormat="1" applyFont="1" applyFill="1" applyAlignment="1" quotePrefix="1">
      <alignment horizontal="right"/>
    </xf>
    <xf numFmtId="41" fontId="0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3" fontId="0" fillId="0" borderId="0" xfId="15" applyFont="1" applyFill="1" applyAlignment="1">
      <alignment horizontal="right"/>
    </xf>
    <xf numFmtId="170" fontId="0" fillId="0" borderId="3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 horizontal="center"/>
    </xf>
    <xf numFmtId="170" fontId="0" fillId="0" borderId="5" xfId="15" applyNumberFormat="1" applyFont="1" applyFill="1" applyBorder="1" applyAlignment="1">
      <alignment horizontal="center"/>
    </xf>
    <xf numFmtId="170" fontId="0" fillId="0" borderId="8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170" fontId="12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0" fillId="0" borderId="9" xfId="15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4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right"/>
    </xf>
    <xf numFmtId="41" fontId="0" fillId="0" borderId="6" xfId="15" applyNumberFormat="1" applyFont="1" applyFill="1" applyBorder="1" applyAlignment="1">
      <alignment/>
    </xf>
    <xf numFmtId="39" fontId="0" fillId="0" borderId="0" xfId="15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6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40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5">
      <selection activeCell="A1" sqref="A1:I2"/>
    </sheetView>
  </sheetViews>
  <sheetFormatPr defaultColWidth="9.140625" defaultRowHeight="12.75"/>
  <cols>
    <col min="1" max="1" width="30.140625" style="31" customWidth="1"/>
    <col min="2" max="2" width="2.421875" style="31" customWidth="1"/>
    <col min="3" max="3" width="13.7109375" style="31" customWidth="1"/>
    <col min="4" max="4" width="2.28125" style="31" customWidth="1"/>
    <col min="5" max="5" width="13.7109375" style="31" customWidth="1"/>
    <col min="6" max="6" width="2.421875" style="31" customWidth="1"/>
    <col min="7" max="7" width="13.7109375" style="31" customWidth="1"/>
    <col min="8" max="8" width="2.140625" style="31" customWidth="1"/>
    <col min="9" max="9" width="13.7109375" style="31" customWidth="1"/>
    <col min="10" max="16384" width="9.140625" style="31" customWidth="1"/>
  </cols>
  <sheetData>
    <row r="1" spans="1:9" ht="15.75" customHeight="1">
      <c r="A1" s="111" t="s">
        <v>183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4.25">
      <c r="A3" s="115" t="s">
        <v>184</v>
      </c>
      <c r="B3" s="115"/>
      <c r="C3" s="115"/>
      <c r="D3" s="115"/>
      <c r="E3" s="115"/>
      <c r="F3" s="115"/>
      <c r="G3" s="115"/>
      <c r="H3" s="115"/>
      <c r="I3" s="115"/>
    </row>
    <row r="4" spans="1:9" ht="12.75">
      <c r="A4" s="114" t="s">
        <v>0</v>
      </c>
      <c r="B4" s="114"/>
      <c r="C4" s="114"/>
      <c r="D4" s="114"/>
      <c r="E4" s="114"/>
      <c r="F4" s="114"/>
      <c r="G4" s="114"/>
      <c r="H4" s="114"/>
      <c r="I4" s="114"/>
    </row>
    <row r="5" spans="1:9" ht="15">
      <c r="A5" s="112" t="s">
        <v>1</v>
      </c>
      <c r="B5" s="112"/>
      <c r="C5" s="112"/>
      <c r="D5" s="112"/>
      <c r="E5" s="112"/>
      <c r="F5" s="112"/>
      <c r="G5" s="112"/>
      <c r="H5" s="112"/>
      <c r="I5" s="112"/>
    </row>
    <row r="7" spans="1:9" ht="12.75">
      <c r="A7" s="110" t="s">
        <v>91</v>
      </c>
      <c r="B7" s="110"/>
      <c r="C7" s="110"/>
      <c r="D7" s="110"/>
      <c r="E7" s="110"/>
      <c r="F7" s="110"/>
      <c r="G7" s="110"/>
      <c r="H7" s="110"/>
      <c r="I7" s="110"/>
    </row>
    <row r="8" spans="1:9" ht="12.75">
      <c r="A8" s="113" t="s">
        <v>193</v>
      </c>
      <c r="B8" s="110"/>
      <c r="C8" s="110"/>
      <c r="D8" s="110"/>
      <c r="E8" s="110"/>
      <c r="F8" s="110"/>
      <c r="G8" s="110"/>
      <c r="H8" s="110"/>
      <c r="I8" s="110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1" spans="3:10" ht="12.75">
      <c r="C11" s="110" t="s">
        <v>2</v>
      </c>
      <c r="D11" s="110"/>
      <c r="E11" s="110"/>
      <c r="F11" s="32"/>
      <c r="G11" s="110" t="s">
        <v>3</v>
      </c>
      <c r="H11" s="110"/>
      <c r="I11" s="110"/>
      <c r="J11" s="36"/>
    </row>
    <row r="12" spans="3:9" s="37" customFormat="1" ht="12">
      <c r="C12" s="38" t="s">
        <v>4</v>
      </c>
      <c r="D12" s="38"/>
      <c r="E12" s="38" t="s">
        <v>5</v>
      </c>
      <c r="F12" s="38"/>
      <c r="G12" s="38" t="s">
        <v>4</v>
      </c>
      <c r="H12" s="38"/>
      <c r="I12" s="38" t="s">
        <v>5</v>
      </c>
    </row>
    <row r="13" spans="3:9" s="37" customFormat="1" ht="12">
      <c r="C13" s="38" t="s">
        <v>6</v>
      </c>
      <c r="D13" s="38"/>
      <c r="E13" s="38" t="s">
        <v>7</v>
      </c>
      <c r="F13" s="38"/>
      <c r="G13" s="38" t="s">
        <v>6</v>
      </c>
      <c r="H13" s="38"/>
      <c r="I13" s="38" t="s">
        <v>7</v>
      </c>
    </row>
    <row r="14" spans="3:9" s="37" customFormat="1" ht="12">
      <c r="C14" s="38" t="s">
        <v>8</v>
      </c>
      <c r="D14" s="38"/>
      <c r="E14" s="38" t="s">
        <v>8</v>
      </c>
      <c r="F14" s="38"/>
      <c r="G14" s="38" t="s">
        <v>9</v>
      </c>
      <c r="H14" s="38"/>
      <c r="I14" s="38" t="s">
        <v>10</v>
      </c>
    </row>
    <row r="15" spans="3:9" s="37" customFormat="1" ht="12">
      <c r="C15" s="91" t="s">
        <v>194</v>
      </c>
      <c r="D15" s="38"/>
      <c r="E15" s="91" t="s">
        <v>158</v>
      </c>
      <c r="F15" s="38"/>
      <c r="G15" s="91" t="s">
        <v>194</v>
      </c>
      <c r="H15" s="38"/>
      <c r="I15" s="91" t="s">
        <v>158</v>
      </c>
    </row>
    <row r="16" spans="3:9" s="37" customFormat="1" ht="12">
      <c r="C16" s="38" t="s">
        <v>11</v>
      </c>
      <c r="D16" s="38"/>
      <c r="E16" s="38" t="s">
        <v>11</v>
      </c>
      <c r="F16" s="38"/>
      <c r="G16" s="38" t="s">
        <v>11</v>
      </c>
      <c r="H16" s="38"/>
      <c r="I16" s="38" t="s">
        <v>11</v>
      </c>
    </row>
    <row r="18" spans="1:9" ht="12.75">
      <c r="A18" s="31" t="s">
        <v>12</v>
      </c>
      <c r="C18" s="88">
        <f>'CIS-SEP07'!C17</f>
        <v>5066</v>
      </c>
      <c r="D18" s="40"/>
      <c r="E18" s="40">
        <f>'CIS-SEP07'!D17</f>
        <v>5976</v>
      </c>
      <c r="F18" s="39"/>
      <c r="G18" s="40">
        <f>'CIS-SEP07'!F17</f>
        <v>15129</v>
      </c>
      <c r="H18" s="40"/>
      <c r="I18" s="40">
        <f>'CIS-SEP07'!G17</f>
        <v>21404</v>
      </c>
    </row>
    <row r="19" spans="3:9" ht="12.75">
      <c r="C19" s="39"/>
      <c r="D19" s="39"/>
      <c r="E19" s="39"/>
      <c r="F19" s="39"/>
      <c r="G19" s="39"/>
      <c r="H19" s="39"/>
      <c r="I19" s="39"/>
    </row>
    <row r="20" spans="1:9" ht="12.75">
      <c r="A20" s="20" t="s">
        <v>153</v>
      </c>
      <c r="C20" s="40">
        <f>'CIS-SEP07'!C35</f>
        <v>-1012</v>
      </c>
      <c r="D20" s="39"/>
      <c r="E20" s="40">
        <f>'CIS-SEP07'!D35</f>
        <v>409</v>
      </c>
      <c r="F20" s="39"/>
      <c r="G20" s="40">
        <f>'CIS-SEP07'!F35</f>
        <v>-3393</v>
      </c>
      <c r="H20" s="39"/>
      <c r="I20" s="40">
        <f>'CIS-SEP07'!G35</f>
        <v>1700</v>
      </c>
    </row>
    <row r="21" spans="1:9" ht="13.5" customHeight="1" hidden="1">
      <c r="A21" s="31" t="s">
        <v>16</v>
      </c>
      <c r="C21" s="40" t="e">
        <f>#REF!</f>
        <v>#REF!</v>
      </c>
      <c r="D21" s="39"/>
      <c r="E21" s="39" t="s">
        <v>19</v>
      </c>
      <c r="F21" s="39"/>
      <c r="G21" s="40" t="e">
        <f>#REF!</f>
        <v>#REF!</v>
      </c>
      <c r="H21" s="39"/>
      <c r="I21" s="39" t="s">
        <v>19</v>
      </c>
    </row>
    <row r="22" spans="3:9" ht="12" customHeight="1">
      <c r="C22" s="40"/>
      <c r="D22" s="39"/>
      <c r="E22" s="39"/>
      <c r="F22" s="39"/>
      <c r="G22" s="40"/>
      <c r="H22" s="39"/>
      <c r="I22" s="39"/>
    </row>
    <row r="23" spans="1:9" ht="12.75">
      <c r="A23" s="20" t="s">
        <v>154</v>
      </c>
      <c r="C23" s="40">
        <f>'CIS-SEP07'!C40</f>
        <v>-984</v>
      </c>
      <c r="D23" s="39"/>
      <c r="E23" s="40">
        <f>'CIS-SEP07'!D40</f>
        <v>288</v>
      </c>
      <c r="F23" s="39"/>
      <c r="G23" s="40">
        <f>'CIS-SEP07'!F40</f>
        <v>-3378</v>
      </c>
      <c r="H23" s="40"/>
      <c r="I23" s="40">
        <f>'CIS-SEP07'!G40</f>
        <v>1273</v>
      </c>
    </row>
    <row r="24" spans="1:9" ht="12.75">
      <c r="A24" s="20"/>
      <c r="C24" s="40"/>
      <c r="D24" s="39"/>
      <c r="E24" s="40"/>
      <c r="F24" s="39"/>
      <c r="G24" s="40"/>
      <c r="H24" s="40"/>
      <c r="I24" s="40"/>
    </row>
    <row r="25" spans="1:9" ht="12.75">
      <c r="A25" s="31" t="s">
        <v>155</v>
      </c>
      <c r="C25" s="40"/>
      <c r="D25" s="43"/>
      <c r="E25" s="39"/>
      <c r="F25" s="39"/>
      <c r="G25" s="40"/>
      <c r="H25" s="43"/>
      <c r="I25" s="39"/>
    </row>
    <row r="26" spans="1:9" ht="12.75">
      <c r="A26" s="31" t="s">
        <v>156</v>
      </c>
      <c r="C26" s="40">
        <f>C23</f>
        <v>-984</v>
      </c>
      <c r="D26" s="39"/>
      <c r="E26" s="40">
        <f>E23</f>
        <v>288</v>
      </c>
      <c r="F26" s="39"/>
      <c r="G26" s="40">
        <f>G23</f>
        <v>-3378</v>
      </c>
      <c r="H26" s="39"/>
      <c r="I26" s="40">
        <f>I23</f>
        <v>1273</v>
      </c>
    </row>
    <row r="27" spans="3:9" ht="12.75">
      <c r="C27" s="40"/>
      <c r="D27" s="39"/>
      <c r="E27" s="40"/>
      <c r="F27" s="39"/>
      <c r="G27" s="40"/>
      <c r="H27" s="39"/>
      <c r="I27" s="40"/>
    </row>
    <row r="28" spans="1:9" ht="12.75">
      <c r="A28" s="31" t="s">
        <v>157</v>
      </c>
      <c r="C28" s="105">
        <f>'CIS-SEP07'!C46</f>
        <v>-1.0042865890998163</v>
      </c>
      <c r="D28" s="89"/>
      <c r="E28" s="109">
        <f>'CIS-SEP07'!D46</f>
        <v>0.29393753827311697</v>
      </c>
      <c r="F28" s="39"/>
      <c r="G28" s="106">
        <f>'CIS-SEP07'!F46</f>
        <v>-3.447642375995101</v>
      </c>
      <c r="H28" s="90"/>
      <c r="I28" s="90">
        <f>'CIS-SEP07'!G46</f>
        <v>1.2992447438252703</v>
      </c>
    </row>
    <row r="29" spans="3:9" ht="12.75">
      <c r="C29" s="39"/>
      <c r="D29" s="39"/>
      <c r="E29" s="39"/>
      <c r="F29" s="39"/>
      <c r="G29" s="39"/>
      <c r="H29" s="39"/>
      <c r="I29" s="39"/>
    </row>
    <row r="30" spans="1:9" ht="12.75">
      <c r="A30" s="31" t="s">
        <v>148</v>
      </c>
      <c r="C30" s="39"/>
      <c r="D30" s="39"/>
      <c r="E30" s="39"/>
      <c r="F30" s="39"/>
      <c r="G30" s="39"/>
      <c r="H30" s="39"/>
      <c r="I30" s="39"/>
    </row>
    <row r="31" spans="1:9" ht="12.75">
      <c r="A31" s="31" t="s">
        <v>149</v>
      </c>
      <c r="C31" s="40" t="s">
        <v>19</v>
      </c>
      <c r="D31" s="40"/>
      <c r="E31" s="39" t="s">
        <v>19</v>
      </c>
      <c r="F31" s="39"/>
      <c r="G31" s="40" t="s">
        <v>19</v>
      </c>
      <c r="H31" s="40"/>
      <c r="I31" s="39" t="s">
        <v>19</v>
      </c>
    </row>
    <row r="35" spans="7:9" s="32" customFormat="1" ht="12.75">
      <c r="G35" s="35" t="s">
        <v>92</v>
      </c>
      <c r="H35" s="35"/>
      <c r="I35" s="35" t="s">
        <v>93</v>
      </c>
    </row>
    <row r="36" spans="7:9" s="32" customFormat="1" ht="12.75">
      <c r="G36" s="35" t="s">
        <v>28</v>
      </c>
      <c r="H36" s="35"/>
      <c r="I36" s="35" t="s">
        <v>133</v>
      </c>
    </row>
    <row r="37" spans="7:9" s="32" customFormat="1" ht="12.75">
      <c r="G37" s="35"/>
      <c r="H37" s="35"/>
      <c r="I37" s="35" t="s">
        <v>132</v>
      </c>
    </row>
    <row r="38" spans="7:9" s="32" customFormat="1" ht="12.75">
      <c r="G38" s="35"/>
      <c r="H38" s="35"/>
      <c r="I38" s="35"/>
    </row>
    <row r="39" spans="1:9" ht="12.75">
      <c r="A39" s="31" t="s">
        <v>150</v>
      </c>
      <c r="I39" s="35"/>
    </row>
    <row r="40" ht="12.75">
      <c r="A40" s="31" t="s">
        <v>151</v>
      </c>
    </row>
    <row r="41" spans="1:9" ht="12.75">
      <c r="A41" s="31" t="s">
        <v>152</v>
      </c>
      <c r="G41" s="25">
        <f>'CBS-SEP07'!I66/100</f>
        <v>0.1888344560114309</v>
      </c>
      <c r="H41" s="15"/>
      <c r="I41" s="33">
        <f>'CBS-SEP07'!K66/100</f>
        <v>0.22331087977138192</v>
      </c>
    </row>
    <row r="42" spans="7:9" ht="12.75">
      <c r="G42" s="41"/>
      <c r="H42" s="15"/>
      <c r="I42" s="41"/>
    </row>
    <row r="43" spans="7:9" ht="12.75">
      <c r="G43" s="41"/>
      <c r="H43" s="15"/>
      <c r="I43" s="41"/>
    </row>
    <row r="45" ht="12.75">
      <c r="A45" s="31" t="s">
        <v>121</v>
      </c>
    </row>
    <row r="46" ht="12.75">
      <c r="A46" s="20" t="s">
        <v>185</v>
      </c>
    </row>
    <row r="47" ht="12.75">
      <c r="A47" s="31" t="s">
        <v>136</v>
      </c>
    </row>
  </sheetData>
  <mergeCells count="8">
    <mergeCell ref="C11:E11"/>
    <mergeCell ref="G11:I11"/>
    <mergeCell ref="A1:I2"/>
    <mergeCell ref="A5:I5"/>
    <mergeCell ref="A7:I7"/>
    <mergeCell ref="A8:I8"/>
    <mergeCell ref="A4:I4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"/>
  <sheetViews>
    <sheetView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26" sqref="F26"/>
    </sheetView>
  </sheetViews>
  <sheetFormatPr defaultColWidth="9.140625" defaultRowHeight="12.75"/>
  <cols>
    <col min="1" max="1" width="35.7109375" style="31" customWidth="1"/>
    <col min="2" max="2" width="5.28125" style="31" customWidth="1"/>
    <col min="3" max="3" width="13.7109375" style="31" customWidth="1"/>
    <col min="4" max="4" width="15.57421875" style="48" customWidth="1"/>
    <col min="5" max="5" width="5.00390625" style="48" customWidth="1"/>
    <col min="6" max="6" width="13.7109375" style="48" customWidth="1"/>
    <col min="7" max="7" width="15.421875" style="48" customWidth="1"/>
    <col min="8" max="9" width="9.140625" style="31" customWidth="1"/>
    <col min="10" max="10" width="13.7109375" style="48" customWidth="1"/>
    <col min="11" max="11" width="13.7109375" style="31" customWidth="1"/>
    <col min="12" max="16384" width="9.140625" style="31" customWidth="1"/>
  </cols>
  <sheetData>
    <row r="1" spans="1:10" ht="15.75">
      <c r="A1" s="111" t="s">
        <v>183</v>
      </c>
      <c r="B1" s="111"/>
      <c r="C1" s="111"/>
      <c r="D1" s="111"/>
      <c r="E1" s="111"/>
      <c r="F1" s="111"/>
      <c r="G1" s="111"/>
      <c r="J1" s="31"/>
    </row>
    <row r="2" spans="1:10" ht="14.25">
      <c r="A2" s="115" t="s">
        <v>186</v>
      </c>
      <c r="B2" s="115"/>
      <c r="C2" s="115"/>
      <c r="D2" s="115"/>
      <c r="E2" s="115"/>
      <c r="F2" s="115"/>
      <c r="G2" s="115"/>
      <c r="J2" s="31"/>
    </row>
    <row r="3" spans="1:10" ht="12.75">
      <c r="A3" s="114" t="s">
        <v>18</v>
      </c>
      <c r="B3" s="114"/>
      <c r="C3" s="114"/>
      <c r="D3" s="114"/>
      <c r="E3" s="114"/>
      <c r="F3" s="114"/>
      <c r="G3" s="114"/>
      <c r="J3" s="31"/>
    </row>
    <row r="4" spans="1:10" ht="15">
      <c r="A4" s="112" t="s">
        <v>1</v>
      </c>
      <c r="B4" s="112"/>
      <c r="C4" s="112"/>
      <c r="D4" s="112"/>
      <c r="E4" s="112"/>
      <c r="F4" s="112"/>
      <c r="G4" s="112"/>
      <c r="J4" s="31"/>
    </row>
    <row r="5" spans="1:10" ht="12.75">
      <c r="A5" s="110" t="s">
        <v>112</v>
      </c>
      <c r="B5" s="110"/>
      <c r="C5" s="110"/>
      <c r="D5" s="110"/>
      <c r="E5" s="110"/>
      <c r="F5" s="110"/>
      <c r="G5" s="110"/>
      <c r="J5" s="31"/>
    </row>
    <row r="6" spans="1:10" ht="12.75">
      <c r="A6" s="113" t="s">
        <v>195</v>
      </c>
      <c r="B6" s="113"/>
      <c r="C6" s="110"/>
      <c r="D6" s="110"/>
      <c r="E6" s="110"/>
      <c r="F6" s="110"/>
      <c r="G6" s="110"/>
      <c r="J6" s="31"/>
    </row>
    <row r="7" spans="1:10" ht="12.75">
      <c r="A7" s="116"/>
      <c r="B7" s="116"/>
      <c r="C7" s="116"/>
      <c r="D7" s="116"/>
      <c r="E7" s="116"/>
      <c r="F7" s="116"/>
      <c r="G7" s="116"/>
      <c r="J7" s="31"/>
    </row>
    <row r="8" spans="1:11" ht="12.75">
      <c r="A8" s="42"/>
      <c r="B8" s="42"/>
      <c r="C8" s="42"/>
      <c r="D8" s="93"/>
      <c r="E8" s="93"/>
      <c r="F8" s="93"/>
      <c r="G8" s="93"/>
      <c r="J8" s="93"/>
      <c r="K8" s="42"/>
    </row>
    <row r="9" spans="3:11" ht="12.75">
      <c r="C9" s="93"/>
      <c r="D9" s="93"/>
      <c r="E9" s="93"/>
      <c r="F9" s="93"/>
      <c r="G9" s="93"/>
      <c r="J9" s="93"/>
      <c r="K9" s="93"/>
    </row>
    <row r="10" spans="3:10" ht="12.75">
      <c r="C10" s="110" t="s">
        <v>2</v>
      </c>
      <c r="D10" s="110"/>
      <c r="E10" s="32"/>
      <c r="F10" s="110" t="s">
        <v>3</v>
      </c>
      <c r="G10" s="110"/>
      <c r="J10" s="31"/>
    </row>
    <row r="11" spans="3:11" s="37" customFormat="1" ht="12">
      <c r="C11" s="38" t="s">
        <v>4</v>
      </c>
      <c r="D11" s="38" t="s">
        <v>5</v>
      </c>
      <c r="E11" s="38"/>
      <c r="F11" s="38" t="s">
        <v>4</v>
      </c>
      <c r="G11" s="38" t="s">
        <v>5</v>
      </c>
      <c r="J11" s="38" t="s">
        <v>4</v>
      </c>
      <c r="K11" s="38" t="s">
        <v>4</v>
      </c>
    </row>
    <row r="12" spans="3:11" s="37" customFormat="1" ht="12">
      <c r="C12" s="38" t="s">
        <v>6</v>
      </c>
      <c r="D12" s="38" t="s">
        <v>7</v>
      </c>
      <c r="E12" s="38"/>
      <c r="F12" s="38" t="s">
        <v>6</v>
      </c>
      <c r="G12" s="38" t="s">
        <v>7</v>
      </c>
      <c r="J12" s="38" t="s">
        <v>6</v>
      </c>
      <c r="K12" s="38" t="s">
        <v>6</v>
      </c>
    </row>
    <row r="13" spans="3:11" s="37" customFormat="1" ht="12">
      <c r="C13" s="38" t="s">
        <v>8</v>
      </c>
      <c r="D13" s="38" t="s">
        <v>8</v>
      </c>
      <c r="E13" s="38"/>
      <c r="F13" s="38" t="s">
        <v>9</v>
      </c>
      <c r="G13" s="38" t="s">
        <v>10</v>
      </c>
      <c r="J13" s="38" t="s">
        <v>9</v>
      </c>
      <c r="K13" s="38" t="s">
        <v>8</v>
      </c>
    </row>
    <row r="14" spans="3:11" s="37" customFormat="1" ht="12">
      <c r="C14" s="38" t="s">
        <v>194</v>
      </c>
      <c r="D14" s="38" t="s">
        <v>158</v>
      </c>
      <c r="E14" s="38"/>
      <c r="F14" s="38" t="s">
        <v>194</v>
      </c>
      <c r="G14" s="38" t="s">
        <v>158</v>
      </c>
      <c r="J14" s="38" t="s">
        <v>180</v>
      </c>
      <c r="K14" s="38" t="s">
        <v>194</v>
      </c>
    </row>
    <row r="15" spans="3:11" s="37" customFormat="1" ht="12">
      <c r="C15" s="38" t="s">
        <v>11</v>
      </c>
      <c r="D15" s="38" t="s">
        <v>11</v>
      </c>
      <c r="E15" s="38"/>
      <c r="F15" s="38" t="s">
        <v>11</v>
      </c>
      <c r="G15" s="38" t="s">
        <v>11</v>
      </c>
      <c r="J15" s="38" t="s">
        <v>11</v>
      </c>
      <c r="K15" s="38" t="s">
        <v>11</v>
      </c>
    </row>
    <row r="16" spans="4:7" ht="12.75">
      <c r="D16" s="51"/>
      <c r="G16" s="51"/>
    </row>
    <row r="17" spans="1:11" ht="12.75">
      <c r="A17" s="31" t="s">
        <v>12</v>
      </c>
      <c r="B17" s="108"/>
      <c r="C17" s="94">
        <f>F17-J17</f>
        <v>5066</v>
      </c>
      <c r="D17" s="21">
        <v>5976</v>
      </c>
      <c r="F17" s="94">
        <v>15129</v>
      </c>
      <c r="G17" s="21">
        <v>21404</v>
      </c>
      <c r="J17" s="94">
        <v>10063</v>
      </c>
      <c r="K17" s="94">
        <v>5592</v>
      </c>
    </row>
    <row r="18" spans="3:11" ht="12.75">
      <c r="C18" s="21"/>
      <c r="D18" s="21"/>
      <c r="F18" s="94"/>
      <c r="G18" s="21"/>
      <c r="J18" s="94"/>
      <c r="K18" s="21"/>
    </row>
    <row r="19" spans="1:11" ht="12.75">
      <c r="A19" s="31" t="s">
        <v>13</v>
      </c>
      <c r="B19" s="108"/>
      <c r="C19" s="94">
        <f>F19-J19</f>
        <v>-5864</v>
      </c>
      <c r="D19" s="21">
        <v>-5445</v>
      </c>
      <c r="E19" s="98"/>
      <c r="F19" s="94">
        <f>-14102-4302-F23</f>
        <v>-17893</v>
      </c>
      <c r="G19" s="21">
        <f>-19642+246+27</f>
        <v>-19369</v>
      </c>
      <c r="J19" s="94">
        <f>-9416-2949-J23</f>
        <v>-12029</v>
      </c>
      <c r="K19" s="94">
        <v>-7341</v>
      </c>
    </row>
    <row r="20" spans="3:11" ht="12.75">
      <c r="C20" s="21"/>
      <c r="D20" s="21"/>
      <c r="E20" s="98"/>
      <c r="F20" s="99"/>
      <c r="G20" s="21"/>
      <c r="J20" s="99"/>
      <c r="K20" s="21"/>
    </row>
    <row r="21" spans="1:11" ht="12.75">
      <c r="A21" s="31" t="s">
        <v>14</v>
      </c>
      <c r="B21" s="108"/>
      <c r="C21" s="94">
        <f>F21-J21</f>
        <v>123</v>
      </c>
      <c r="D21" s="21">
        <v>84</v>
      </c>
      <c r="E21" s="98"/>
      <c r="F21" s="94">
        <v>311</v>
      </c>
      <c r="G21" s="21">
        <v>229</v>
      </c>
      <c r="J21" s="94">
        <v>188</v>
      </c>
      <c r="K21" s="94">
        <v>96</v>
      </c>
    </row>
    <row r="22" spans="3:11" ht="12.75">
      <c r="C22" s="94"/>
      <c r="D22" s="21"/>
      <c r="E22" s="98"/>
      <c r="F22" s="99"/>
      <c r="G22" s="21"/>
      <c r="J22" s="99"/>
      <c r="K22" s="94">
        <v>0</v>
      </c>
    </row>
    <row r="23" spans="1:11" ht="12.75">
      <c r="A23" s="31" t="s">
        <v>20</v>
      </c>
      <c r="B23" s="108"/>
      <c r="C23" s="94">
        <f>F23-J23</f>
        <v>-175</v>
      </c>
      <c r="D23" s="21">
        <v>-99</v>
      </c>
      <c r="E23" s="98"/>
      <c r="F23" s="94">
        <f>-150-5-356</f>
        <v>-511</v>
      </c>
      <c r="G23" s="21">
        <f>-246-27</f>
        <v>-273</v>
      </c>
      <c r="J23" s="94">
        <v>-336</v>
      </c>
      <c r="K23" s="94">
        <v>-170</v>
      </c>
    </row>
    <row r="24" spans="3:11" ht="12.75">
      <c r="C24" s="21"/>
      <c r="D24" s="21"/>
      <c r="E24" s="98"/>
      <c r="F24" s="99"/>
      <c r="G24" s="21"/>
      <c r="J24" s="99"/>
      <c r="K24" s="21"/>
    </row>
    <row r="25" spans="1:11" ht="12.75">
      <c r="A25" s="31" t="s">
        <v>21</v>
      </c>
      <c r="C25" s="95">
        <v>0</v>
      </c>
      <c r="D25" s="21">
        <v>0</v>
      </c>
      <c r="E25" s="98"/>
      <c r="F25" s="95">
        <v>0</v>
      </c>
      <c r="G25" s="21">
        <v>0</v>
      </c>
      <c r="J25" s="94">
        <v>0</v>
      </c>
      <c r="K25" s="94">
        <v>0</v>
      </c>
    </row>
    <row r="26" spans="3:11" ht="12.75">
      <c r="C26" s="21"/>
      <c r="D26" s="21"/>
      <c r="E26" s="98"/>
      <c r="F26" s="99"/>
      <c r="G26" s="21"/>
      <c r="J26" s="99"/>
      <c r="K26" s="21"/>
    </row>
    <row r="27" spans="1:11" ht="12.75" customHeight="1" hidden="1">
      <c r="A27" s="31" t="s">
        <v>119</v>
      </c>
      <c r="C27" s="21">
        <f>F27</f>
        <v>0</v>
      </c>
      <c r="D27" s="21">
        <f>G27</f>
        <v>0</v>
      </c>
      <c r="E27" s="98"/>
      <c r="F27" s="99">
        <v>0</v>
      </c>
      <c r="G27" s="21">
        <v>0</v>
      </c>
      <c r="J27" s="99">
        <v>0</v>
      </c>
      <c r="K27" s="21">
        <f>N27</f>
        <v>0</v>
      </c>
    </row>
    <row r="28" spans="3:11" ht="12.75" customHeight="1" hidden="1">
      <c r="C28" s="85"/>
      <c r="D28" s="85"/>
      <c r="E28" s="100"/>
      <c r="F28" s="101"/>
      <c r="G28" s="85"/>
      <c r="J28" s="101"/>
      <c r="K28" s="85"/>
    </row>
    <row r="29" spans="1:11" ht="12.75">
      <c r="A29" s="31" t="s">
        <v>113</v>
      </c>
      <c r="C29" s="94">
        <f>F29-J29</f>
        <v>0</v>
      </c>
      <c r="D29" s="21">
        <v>0</v>
      </c>
      <c r="E29" s="98"/>
      <c r="F29" s="94">
        <v>0</v>
      </c>
      <c r="G29" s="44">
        <v>0</v>
      </c>
      <c r="J29" s="94">
        <v>0</v>
      </c>
      <c r="K29" s="94">
        <v>0</v>
      </c>
    </row>
    <row r="30" spans="3:11" ht="12.75">
      <c r="C30" s="94"/>
      <c r="D30" s="21"/>
      <c r="E30" s="98"/>
      <c r="F30" s="99"/>
      <c r="G30" s="21"/>
      <c r="J30" s="99"/>
      <c r="K30" s="21"/>
    </row>
    <row r="31" spans="1:11" ht="12.75" customHeight="1" hidden="1">
      <c r="A31" s="31" t="s">
        <v>22</v>
      </c>
      <c r="C31" s="21">
        <f>F31</f>
        <v>0</v>
      </c>
      <c r="D31" s="21">
        <f>G31</f>
        <v>0</v>
      </c>
      <c r="E31" s="98"/>
      <c r="F31" s="99">
        <v>0</v>
      </c>
      <c r="G31" s="21">
        <v>0</v>
      </c>
      <c r="J31" s="99">
        <v>0</v>
      </c>
      <c r="K31" s="21">
        <f>N31</f>
        <v>0</v>
      </c>
    </row>
    <row r="32" spans="3:11" ht="12.75" customHeight="1" hidden="1">
      <c r="C32" s="21"/>
      <c r="D32" s="21"/>
      <c r="E32" s="98"/>
      <c r="F32" s="99"/>
      <c r="G32" s="21"/>
      <c r="J32" s="99"/>
      <c r="K32" s="21"/>
    </row>
    <row r="33" spans="1:11" ht="12.75">
      <c r="A33" s="20" t="s">
        <v>135</v>
      </c>
      <c r="B33" s="108"/>
      <c r="C33" s="94">
        <f>F33-J33</f>
        <v>-162</v>
      </c>
      <c r="D33" s="21">
        <v>-107</v>
      </c>
      <c r="E33" s="98"/>
      <c r="F33" s="94">
        <v>-429</v>
      </c>
      <c r="G33" s="21">
        <v>-291</v>
      </c>
      <c r="J33" s="94">
        <v>-267</v>
      </c>
      <c r="K33" s="94">
        <v>-138</v>
      </c>
    </row>
    <row r="34" spans="1:11" ht="12.75">
      <c r="A34" s="31" t="s">
        <v>15</v>
      </c>
      <c r="C34" s="86"/>
      <c r="D34" s="86"/>
      <c r="E34" s="98"/>
      <c r="F34" s="102"/>
      <c r="G34" s="86"/>
      <c r="J34" s="102"/>
      <c r="K34" s="86"/>
    </row>
    <row r="35" spans="1:11" ht="12.75">
      <c r="A35" s="31" t="s">
        <v>177</v>
      </c>
      <c r="C35" s="21">
        <f>SUM(C17:C34)</f>
        <v>-1012</v>
      </c>
      <c r="D35" s="21">
        <f>SUM(D17:D34)</f>
        <v>409</v>
      </c>
      <c r="E35" s="98"/>
      <c r="F35" s="99">
        <f>SUM(F17:F33)</f>
        <v>-3393</v>
      </c>
      <c r="G35" s="21">
        <f>SUM(G17:G33)</f>
        <v>1700</v>
      </c>
      <c r="J35" s="99">
        <f>SUM(J17:J33)</f>
        <v>-2381</v>
      </c>
      <c r="K35" s="21">
        <f>SUM(K17:K34)</f>
        <v>-1961</v>
      </c>
    </row>
    <row r="36" spans="3:11" ht="12.75">
      <c r="C36" s="21"/>
      <c r="D36" s="21"/>
      <c r="E36" s="98"/>
      <c r="F36" s="99"/>
      <c r="G36" s="21"/>
      <c r="J36" s="99"/>
      <c r="K36" s="21"/>
    </row>
    <row r="37" spans="1:11" ht="12.75">
      <c r="A37" s="31" t="s">
        <v>16</v>
      </c>
      <c r="B37" s="108"/>
      <c r="C37" s="94">
        <f>F37-J37</f>
        <v>28</v>
      </c>
      <c r="D37" s="21">
        <v>-121</v>
      </c>
      <c r="E37" s="98"/>
      <c r="F37" s="99">
        <v>15</v>
      </c>
      <c r="G37" s="21">
        <v>-427</v>
      </c>
      <c r="J37" s="99">
        <f>-29+16</f>
        <v>-13</v>
      </c>
      <c r="K37" s="21">
        <v>77</v>
      </c>
    </row>
    <row r="38" spans="3:11" ht="12.75">
      <c r="C38" s="86"/>
      <c r="D38" s="86"/>
      <c r="E38" s="98"/>
      <c r="F38" s="102"/>
      <c r="G38" s="86"/>
      <c r="J38" s="102"/>
      <c r="K38" s="86"/>
    </row>
    <row r="39" spans="1:11" ht="12.75">
      <c r="A39" s="20" t="s">
        <v>178</v>
      </c>
      <c r="C39" s="84"/>
      <c r="D39" s="84"/>
      <c r="G39" s="84"/>
      <c r="K39" s="84"/>
    </row>
    <row r="40" spans="1:11" ht="12.75">
      <c r="A40" s="31" t="s">
        <v>138</v>
      </c>
      <c r="C40" s="86">
        <f>SUM(C35:C37)</f>
        <v>-984</v>
      </c>
      <c r="D40" s="86">
        <f>SUM(D35:D37)</f>
        <v>288</v>
      </c>
      <c r="F40" s="96">
        <f>SUM(F35:F37)</f>
        <v>-3378</v>
      </c>
      <c r="G40" s="86">
        <f>SUM(G35:G37)</f>
        <v>1273</v>
      </c>
      <c r="J40" s="96">
        <f>SUM(J35:J37)</f>
        <v>-2394</v>
      </c>
      <c r="K40" s="86">
        <f>SUM(K35:K37)</f>
        <v>-1884</v>
      </c>
    </row>
    <row r="41" spans="3:11" ht="12.75">
      <c r="C41" s="21"/>
      <c r="D41" s="21"/>
      <c r="F41" s="94"/>
      <c r="G41" s="21"/>
      <c r="J41" s="94"/>
      <c r="K41" s="21"/>
    </row>
    <row r="42" spans="1:11" ht="12.75">
      <c r="A42" s="31" t="s">
        <v>23</v>
      </c>
      <c r="C42" s="21">
        <v>97980</v>
      </c>
      <c r="D42" s="21">
        <v>97980</v>
      </c>
      <c r="F42" s="94">
        <v>97980</v>
      </c>
      <c r="G42" s="21">
        <v>97980</v>
      </c>
      <c r="J42" s="94">
        <v>97980</v>
      </c>
      <c r="K42" s="21">
        <v>97980</v>
      </c>
    </row>
    <row r="43" spans="3:11" ht="12.75">
      <c r="C43" s="21"/>
      <c r="D43" s="21"/>
      <c r="F43" s="94" t="s">
        <v>15</v>
      </c>
      <c r="G43" s="21" t="s">
        <v>15</v>
      </c>
      <c r="J43" s="94" t="s">
        <v>15</v>
      </c>
      <c r="K43" s="21"/>
    </row>
    <row r="44" spans="1:11" ht="12.75">
      <c r="A44" s="31" t="s">
        <v>24</v>
      </c>
      <c r="C44" s="21"/>
      <c r="D44" s="21"/>
      <c r="F44" s="94"/>
      <c r="G44" s="21"/>
      <c r="J44" s="94"/>
      <c r="K44" s="21"/>
    </row>
    <row r="45" spans="3:11" ht="12.75">
      <c r="C45" s="21"/>
      <c r="D45" s="21"/>
      <c r="F45" s="94"/>
      <c r="G45" s="21"/>
      <c r="J45" s="94"/>
      <c r="K45" s="21"/>
    </row>
    <row r="46" spans="1:11" ht="12.75">
      <c r="A46" s="31" t="s">
        <v>25</v>
      </c>
      <c r="C46" s="87">
        <f>C40/C42*100</f>
        <v>-1.0042865890998163</v>
      </c>
      <c r="D46" s="87">
        <f>D40/D42*100</f>
        <v>0.29393753827311697</v>
      </c>
      <c r="F46" s="97">
        <f>F40/F42*100</f>
        <v>-3.447642375995101</v>
      </c>
      <c r="G46" s="87">
        <f>G40/G42*100</f>
        <v>1.2992447438252703</v>
      </c>
      <c r="J46" s="97">
        <f>J40/J42*100</f>
        <v>-2.443355786895285</v>
      </c>
      <c r="K46" s="87">
        <f>K40/K42*100</f>
        <v>-1.9228413962033069</v>
      </c>
    </row>
    <row r="47" spans="3:11" ht="12.75">
      <c r="C47" s="21"/>
      <c r="D47" s="21"/>
      <c r="F47" s="94"/>
      <c r="G47" s="21"/>
      <c r="J47" s="94"/>
      <c r="K47" s="21"/>
    </row>
    <row r="48" spans="1:11" ht="12.75">
      <c r="A48" s="31" t="s">
        <v>26</v>
      </c>
      <c r="C48" s="45" t="s">
        <v>19</v>
      </c>
      <c r="D48" s="45" t="s">
        <v>19</v>
      </c>
      <c r="F48" s="95" t="s">
        <v>19</v>
      </c>
      <c r="G48" s="45" t="s">
        <v>19</v>
      </c>
      <c r="J48" s="95" t="s">
        <v>19</v>
      </c>
      <c r="K48" s="45" t="s">
        <v>19</v>
      </c>
    </row>
    <row r="49" spans="3:11" ht="12.75">
      <c r="C49" s="21"/>
      <c r="D49" s="21"/>
      <c r="F49" s="94"/>
      <c r="G49" s="21"/>
      <c r="J49" s="94"/>
      <c r="K49" s="21"/>
    </row>
    <row r="50" spans="1:11" ht="12.75">
      <c r="A50" s="31" t="s">
        <v>17</v>
      </c>
      <c r="C50" s="45" t="s">
        <v>19</v>
      </c>
      <c r="D50" s="45" t="s">
        <v>19</v>
      </c>
      <c r="F50" s="95" t="s">
        <v>19</v>
      </c>
      <c r="G50" s="45" t="s">
        <v>19</v>
      </c>
      <c r="J50" s="95" t="s">
        <v>19</v>
      </c>
      <c r="K50" s="45" t="s">
        <v>19</v>
      </c>
    </row>
    <row r="51" spans="3:11" ht="12.75">
      <c r="C51" s="16"/>
      <c r="D51" s="51"/>
      <c r="G51" s="51"/>
      <c r="K51" s="16"/>
    </row>
    <row r="52" spans="1:11" ht="12.75">
      <c r="A52" s="20"/>
      <c r="B52" s="20"/>
      <c r="C52" s="16"/>
      <c r="D52" s="51"/>
      <c r="G52" s="51"/>
      <c r="K52" s="16"/>
    </row>
    <row r="53" spans="1:11" ht="12.75">
      <c r="A53" s="24"/>
      <c r="B53" s="24"/>
      <c r="C53" s="16"/>
      <c r="D53" s="51"/>
      <c r="G53" s="51"/>
      <c r="K53" s="16"/>
    </row>
    <row r="54" spans="4:7" ht="12.75">
      <c r="D54" s="51"/>
      <c r="G54" s="51"/>
    </row>
    <row r="55" spans="4:7" ht="12.75">
      <c r="D55" s="51"/>
      <c r="G55" s="51"/>
    </row>
    <row r="56" spans="1:7" ht="12.75">
      <c r="A56" s="31" t="s">
        <v>27</v>
      </c>
      <c r="D56" s="51"/>
      <c r="G56" s="51"/>
    </row>
    <row r="57" spans="4:7" ht="12.75">
      <c r="D57" s="51"/>
      <c r="G57" s="51"/>
    </row>
    <row r="58" spans="1:7" ht="12.75">
      <c r="A58" s="31" t="s">
        <v>121</v>
      </c>
      <c r="D58" s="51"/>
      <c r="G58" s="51"/>
    </row>
    <row r="59" spans="1:7" ht="12.75">
      <c r="A59" s="20" t="s">
        <v>191</v>
      </c>
      <c r="D59" s="51"/>
      <c r="G59" s="51"/>
    </row>
    <row r="60" spans="1:7" ht="12.75">
      <c r="A60" s="31" t="s">
        <v>182</v>
      </c>
      <c r="D60" s="51"/>
      <c r="G60" s="51"/>
    </row>
    <row r="61" ht="12.75">
      <c r="D61" s="51"/>
    </row>
    <row r="62" ht="12.75">
      <c r="D62" s="51"/>
    </row>
    <row r="63" ht="12.75">
      <c r="D63" s="51"/>
    </row>
    <row r="64" ht="12.75">
      <c r="D64" s="51"/>
    </row>
    <row r="65" ht="12.75">
      <c r="D65" s="51"/>
    </row>
    <row r="66" ht="12.75">
      <c r="D66" s="51"/>
    </row>
    <row r="67" ht="12.75">
      <c r="D67" s="51"/>
    </row>
    <row r="68" ht="12.75">
      <c r="D68" s="51"/>
    </row>
    <row r="69" ht="12.75">
      <c r="D69" s="51"/>
    </row>
    <row r="70" ht="12.75">
      <c r="D70" s="51"/>
    </row>
    <row r="71" ht="12.75">
      <c r="D71" s="51"/>
    </row>
    <row r="72" ht="12.75">
      <c r="D72" s="51"/>
    </row>
    <row r="73" ht="12.75">
      <c r="D73" s="51"/>
    </row>
    <row r="74" ht="12.75">
      <c r="D74" s="51"/>
    </row>
    <row r="75" ht="12.75">
      <c r="D75" s="51"/>
    </row>
    <row r="76" ht="12.75">
      <c r="D76" s="51"/>
    </row>
    <row r="77" ht="12.75">
      <c r="D77" s="51"/>
    </row>
    <row r="78" ht="12.75">
      <c r="D78" s="51"/>
    </row>
    <row r="79" ht="12.75">
      <c r="D79" s="51"/>
    </row>
    <row r="80" ht="12.75">
      <c r="D80" s="51"/>
    </row>
    <row r="81" ht="12.75">
      <c r="D81" s="51"/>
    </row>
    <row r="82" ht="12.75">
      <c r="D82" s="51"/>
    </row>
    <row r="83" ht="12.75">
      <c r="D83" s="51"/>
    </row>
    <row r="84" ht="12.75">
      <c r="D84" s="51"/>
    </row>
    <row r="85" ht="12.75">
      <c r="D85" s="51"/>
    </row>
    <row r="86" ht="12.75">
      <c r="D86" s="51"/>
    </row>
    <row r="87" ht="12.75">
      <c r="D87" s="51"/>
    </row>
    <row r="88" ht="12.75">
      <c r="D88" s="51"/>
    </row>
    <row r="89" ht="12.75">
      <c r="D89" s="51"/>
    </row>
    <row r="90" ht="12.75">
      <c r="D90" s="51"/>
    </row>
    <row r="91" ht="12.75">
      <c r="D91" s="51"/>
    </row>
    <row r="92" ht="12.75">
      <c r="D92" s="51"/>
    </row>
    <row r="93" ht="12.75">
      <c r="D93" s="51"/>
    </row>
    <row r="94" ht="12.75">
      <c r="D94" s="51"/>
    </row>
    <row r="95" ht="12.75">
      <c r="D95" s="51"/>
    </row>
    <row r="96" ht="12.75">
      <c r="D96" s="51"/>
    </row>
    <row r="97" ht="12.75">
      <c r="D97" s="51"/>
    </row>
    <row r="98" ht="12.75">
      <c r="D98" s="51"/>
    </row>
    <row r="99" ht="12.75">
      <c r="D99" s="51"/>
    </row>
    <row r="100" ht="12.75">
      <c r="D100" s="51"/>
    </row>
    <row r="101" ht="12.75">
      <c r="D101" s="51"/>
    </row>
    <row r="102" ht="12.75">
      <c r="D102" s="51"/>
    </row>
    <row r="103" ht="12.75">
      <c r="D103" s="51"/>
    </row>
    <row r="104" ht="12.75">
      <c r="D104" s="51"/>
    </row>
    <row r="105" ht="12.75">
      <c r="D105" s="51"/>
    </row>
    <row r="106" ht="12.75">
      <c r="D106" s="51"/>
    </row>
    <row r="107" ht="12.75">
      <c r="D107" s="51"/>
    </row>
    <row r="108" ht="12.75">
      <c r="D108" s="51"/>
    </row>
    <row r="109" ht="12.75">
      <c r="D109" s="51"/>
    </row>
    <row r="110" ht="12.75">
      <c r="D110" s="51"/>
    </row>
    <row r="111" ht="12.75">
      <c r="D111" s="51"/>
    </row>
    <row r="112" ht="12.75">
      <c r="D112" s="51"/>
    </row>
    <row r="113" ht="12.75">
      <c r="D113" s="51"/>
    </row>
    <row r="114" ht="12.75">
      <c r="D114" s="51"/>
    </row>
    <row r="115" ht="12.75">
      <c r="D115" s="51"/>
    </row>
    <row r="116" ht="12.75">
      <c r="D116" s="51"/>
    </row>
    <row r="117" ht="12.75">
      <c r="D117" s="51"/>
    </row>
    <row r="118" ht="12.75">
      <c r="D118" s="51"/>
    </row>
    <row r="119" ht="12.75">
      <c r="D119" s="51"/>
    </row>
    <row r="120" ht="12.75">
      <c r="D120" s="51"/>
    </row>
    <row r="121" ht="12.75">
      <c r="D121" s="51"/>
    </row>
    <row r="122" ht="12.75">
      <c r="D122" s="51"/>
    </row>
    <row r="123" ht="12.75">
      <c r="D123" s="51"/>
    </row>
    <row r="124" ht="12.75">
      <c r="D124" s="51"/>
    </row>
    <row r="125" ht="12.75">
      <c r="D125" s="51"/>
    </row>
    <row r="126" ht="12.75">
      <c r="D126" s="51"/>
    </row>
    <row r="127" ht="12.75">
      <c r="D127" s="51"/>
    </row>
    <row r="128" ht="12.75">
      <c r="D128" s="51"/>
    </row>
    <row r="129" ht="12.75">
      <c r="D129" s="51"/>
    </row>
    <row r="130" ht="12.75">
      <c r="D130" s="51"/>
    </row>
    <row r="131" ht="12.75">
      <c r="D131" s="51"/>
    </row>
    <row r="132" ht="12.75">
      <c r="D132" s="51"/>
    </row>
    <row r="133" ht="12.75">
      <c r="D133" s="51"/>
    </row>
    <row r="134" ht="12.75">
      <c r="D134" s="51"/>
    </row>
    <row r="135" ht="12.75">
      <c r="D135" s="51"/>
    </row>
    <row r="136" ht="12.75">
      <c r="D136" s="51"/>
    </row>
    <row r="137" ht="12.75">
      <c r="D137" s="51"/>
    </row>
    <row r="138" ht="12.75">
      <c r="D138" s="51"/>
    </row>
    <row r="139" ht="12.75">
      <c r="D139" s="51"/>
    </row>
    <row r="140" ht="12.75">
      <c r="D140" s="51"/>
    </row>
    <row r="141" ht="12.75">
      <c r="D141" s="51"/>
    </row>
    <row r="142" ht="12.75">
      <c r="D142" s="51"/>
    </row>
    <row r="143" ht="12.75">
      <c r="D143" s="51"/>
    </row>
    <row r="144" ht="12.75">
      <c r="D144" s="51"/>
    </row>
    <row r="145" ht="12.75">
      <c r="D145" s="51"/>
    </row>
    <row r="146" ht="12.75">
      <c r="D146" s="51"/>
    </row>
    <row r="147" ht="12.75">
      <c r="D147" s="51"/>
    </row>
    <row r="148" ht="12.75">
      <c r="D148" s="51"/>
    </row>
    <row r="149" ht="12.75">
      <c r="D149" s="51"/>
    </row>
    <row r="150" ht="12.75">
      <c r="D150" s="51"/>
    </row>
    <row r="151" ht="12.75">
      <c r="D151" s="51"/>
    </row>
    <row r="152" ht="12.75">
      <c r="D152" s="51"/>
    </row>
    <row r="153" ht="12.75">
      <c r="D153" s="51"/>
    </row>
    <row r="154" ht="12.75">
      <c r="D154" s="51"/>
    </row>
    <row r="155" ht="12.75">
      <c r="D155" s="51"/>
    </row>
    <row r="156" ht="12.75">
      <c r="D156" s="51"/>
    </row>
    <row r="157" ht="12.75">
      <c r="D157" s="51"/>
    </row>
    <row r="158" ht="12.75">
      <c r="D158" s="51"/>
    </row>
    <row r="159" ht="12.75">
      <c r="D159" s="51"/>
    </row>
    <row r="160" ht="12.75">
      <c r="D160" s="51"/>
    </row>
    <row r="161" ht="12.75">
      <c r="D161" s="51"/>
    </row>
    <row r="162" ht="12.75">
      <c r="D162" s="51"/>
    </row>
    <row r="163" ht="12.75">
      <c r="D163" s="51"/>
    </row>
    <row r="164" ht="12.75">
      <c r="D164" s="51"/>
    </row>
    <row r="165" ht="12.75">
      <c r="D165" s="51"/>
    </row>
    <row r="166" ht="12.75">
      <c r="D166" s="51"/>
    </row>
    <row r="167" ht="12.75">
      <c r="D167" s="51"/>
    </row>
    <row r="168" ht="12.75">
      <c r="D168" s="51"/>
    </row>
    <row r="169" ht="12.75">
      <c r="D169" s="51"/>
    </row>
    <row r="170" ht="12.75">
      <c r="D170" s="51"/>
    </row>
    <row r="171" ht="12.75">
      <c r="D171" s="51"/>
    </row>
    <row r="172" ht="12.75">
      <c r="D172" s="51"/>
    </row>
    <row r="173" ht="12.75">
      <c r="D173" s="51"/>
    </row>
    <row r="174" ht="12.75">
      <c r="D174" s="51"/>
    </row>
    <row r="175" ht="12.75">
      <c r="D175" s="51"/>
    </row>
    <row r="176" ht="12.75">
      <c r="D176" s="51"/>
    </row>
    <row r="177" ht="12.75">
      <c r="D177" s="51"/>
    </row>
    <row r="178" ht="12.75">
      <c r="D178" s="51"/>
    </row>
    <row r="179" ht="12.75">
      <c r="D179" s="51"/>
    </row>
    <row r="180" ht="12.75">
      <c r="D180" s="51"/>
    </row>
    <row r="181" ht="12.75">
      <c r="D181" s="51"/>
    </row>
    <row r="182" ht="12.75">
      <c r="D182" s="51"/>
    </row>
    <row r="183" ht="12.75">
      <c r="D183" s="51"/>
    </row>
    <row r="184" ht="12.75">
      <c r="D184" s="51"/>
    </row>
    <row r="185" ht="12.75">
      <c r="D185" s="51"/>
    </row>
    <row r="186" ht="12.75">
      <c r="D186" s="51"/>
    </row>
    <row r="187" ht="12.75">
      <c r="D187" s="51"/>
    </row>
    <row r="188" ht="12.75">
      <c r="D188" s="51"/>
    </row>
    <row r="189" ht="12.75">
      <c r="D189" s="51"/>
    </row>
    <row r="190" ht="12.75">
      <c r="D190" s="51"/>
    </row>
    <row r="191" ht="12.75">
      <c r="D191" s="51"/>
    </row>
    <row r="192" ht="12.75">
      <c r="D192" s="51"/>
    </row>
    <row r="193" ht="12.75">
      <c r="D193" s="51"/>
    </row>
    <row r="194" ht="12.75">
      <c r="D194" s="51"/>
    </row>
    <row r="195" ht="12.75">
      <c r="D195" s="51"/>
    </row>
    <row r="196" ht="12.75">
      <c r="D196" s="51"/>
    </row>
    <row r="197" ht="12.75">
      <c r="D197" s="51"/>
    </row>
    <row r="198" ht="12.75">
      <c r="D198" s="51"/>
    </row>
    <row r="199" ht="12.75">
      <c r="D199" s="51"/>
    </row>
    <row r="200" ht="12.75">
      <c r="D200" s="51"/>
    </row>
    <row r="201" ht="12.75">
      <c r="D201" s="51"/>
    </row>
    <row r="202" ht="12.75">
      <c r="D202" s="51"/>
    </row>
    <row r="203" ht="12.75">
      <c r="D203" s="51"/>
    </row>
    <row r="204" ht="12.75">
      <c r="D204" s="51"/>
    </row>
    <row r="205" ht="12.75">
      <c r="D205" s="51"/>
    </row>
    <row r="206" ht="12.75">
      <c r="D206" s="51"/>
    </row>
    <row r="207" ht="12.75">
      <c r="D207" s="51"/>
    </row>
    <row r="208" ht="12.75">
      <c r="D208" s="51"/>
    </row>
    <row r="209" ht="12.75">
      <c r="D209" s="51"/>
    </row>
    <row r="210" ht="12.75">
      <c r="D210" s="51"/>
    </row>
    <row r="211" ht="12.75">
      <c r="D211" s="51"/>
    </row>
    <row r="212" ht="12.75">
      <c r="D212" s="51"/>
    </row>
    <row r="213" ht="12.75">
      <c r="D213" s="51"/>
    </row>
    <row r="214" ht="12.75">
      <c r="D214" s="51"/>
    </row>
    <row r="215" ht="12.75">
      <c r="D215" s="51"/>
    </row>
    <row r="216" ht="12.75">
      <c r="D216" s="51"/>
    </row>
    <row r="217" ht="12.75">
      <c r="D217" s="51"/>
    </row>
    <row r="218" ht="12.75">
      <c r="D218" s="51"/>
    </row>
    <row r="219" ht="12.75">
      <c r="D219" s="51"/>
    </row>
    <row r="220" ht="12.75">
      <c r="D220" s="51"/>
    </row>
    <row r="221" ht="12.75">
      <c r="D221" s="51"/>
    </row>
    <row r="222" ht="12.75">
      <c r="D222" s="51"/>
    </row>
    <row r="223" ht="12.75">
      <c r="D223" s="51"/>
    </row>
    <row r="224" ht="12.75">
      <c r="D224" s="51"/>
    </row>
    <row r="225" ht="12.75">
      <c r="D225" s="51"/>
    </row>
    <row r="226" ht="12.75">
      <c r="D226" s="51"/>
    </row>
    <row r="227" ht="12.75">
      <c r="D227" s="51"/>
    </row>
    <row r="228" ht="12.75">
      <c r="D228" s="51"/>
    </row>
    <row r="229" ht="12.75">
      <c r="D229" s="51"/>
    </row>
    <row r="230" ht="12.75">
      <c r="D230" s="51"/>
    </row>
    <row r="231" ht="12.75">
      <c r="D231" s="51"/>
    </row>
    <row r="232" ht="12.75">
      <c r="D232" s="51"/>
    </row>
    <row r="233" ht="12.75">
      <c r="D233" s="51"/>
    </row>
    <row r="234" ht="12.75">
      <c r="D234" s="51"/>
    </row>
    <row r="235" ht="12.75">
      <c r="D235" s="51"/>
    </row>
    <row r="236" ht="12.75">
      <c r="D236" s="51"/>
    </row>
    <row r="237" ht="12.75">
      <c r="D237" s="51"/>
    </row>
    <row r="238" ht="12.75">
      <c r="D238" s="51"/>
    </row>
    <row r="239" ht="12.75">
      <c r="D239" s="51"/>
    </row>
    <row r="240" ht="12.75">
      <c r="D240" s="51"/>
    </row>
    <row r="241" ht="12.75">
      <c r="D241" s="51"/>
    </row>
    <row r="242" ht="12.75">
      <c r="D242" s="51"/>
    </row>
    <row r="243" ht="12.75">
      <c r="D243" s="51"/>
    </row>
    <row r="244" ht="12.75">
      <c r="D244" s="51"/>
    </row>
    <row r="245" ht="12.75">
      <c r="D245" s="51"/>
    </row>
    <row r="246" ht="12.75">
      <c r="D246" s="51"/>
    </row>
    <row r="247" ht="12.75">
      <c r="D247" s="51"/>
    </row>
    <row r="248" ht="12.75">
      <c r="D248" s="51"/>
    </row>
    <row r="249" ht="12.75">
      <c r="D249" s="51"/>
    </row>
    <row r="250" ht="12.75">
      <c r="D250" s="51"/>
    </row>
    <row r="251" ht="12.75">
      <c r="D251" s="51"/>
    </row>
    <row r="252" ht="12.75">
      <c r="D252" s="51"/>
    </row>
    <row r="253" ht="12.75">
      <c r="D253" s="51"/>
    </row>
    <row r="254" ht="12.75">
      <c r="D254" s="51"/>
    </row>
    <row r="255" ht="12.75">
      <c r="D255" s="51"/>
    </row>
    <row r="256" ht="12.75">
      <c r="D256" s="51"/>
    </row>
    <row r="257" ht="12.75">
      <c r="D257" s="51"/>
    </row>
    <row r="258" ht="12.75">
      <c r="D258" s="51"/>
    </row>
    <row r="259" ht="12.75">
      <c r="D259" s="51"/>
    </row>
    <row r="260" ht="12.75">
      <c r="D260" s="51"/>
    </row>
    <row r="261" ht="12.75">
      <c r="D261" s="51"/>
    </row>
    <row r="262" ht="12.75">
      <c r="D262" s="51"/>
    </row>
    <row r="263" ht="12.75">
      <c r="D263" s="51"/>
    </row>
    <row r="264" ht="12.75">
      <c r="D264" s="51"/>
    </row>
    <row r="265" ht="12.75">
      <c r="D265" s="51"/>
    </row>
    <row r="266" ht="12.75">
      <c r="D266" s="51"/>
    </row>
    <row r="267" ht="12.75">
      <c r="D267" s="51"/>
    </row>
    <row r="268" ht="12.75">
      <c r="D268" s="51"/>
    </row>
    <row r="269" ht="12.75">
      <c r="D269" s="51"/>
    </row>
    <row r="270" ht="12.75">
      <c r="D270" s="51"/>
    </row>
    <row r="271" ht="12.75">
      <c r="D271" s="51"/>
    </row>
    <row r="272" ht="12.75">
      <c r="D272" s="51"/>
    </row>
  </sheetData>
  <mergeCells count="9">
    <mergeCell ref="C10:D10"/>
    <mergeCell ref="F10:G10"/>
    <mergeCell ref="A1:G1"/>
    <mergeCell ref="A4:G4"/>
    <mergeCell ref="A5:G5"/>
    <mergeCell ref="A7:G7"/>
    <mergeCell ref="A3:G3"/>
    <mergeCell ref="A6:G6"/>
    <mergeCell ref="A2:G2"/>
  </mergeCells>
  <printOptions/>
  <pageMargins left="0.75" right="0.25" top="0.75" bottom="0.7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0.71875" style="46" customWidth="1"/>
    <col min="2" max="2" width="3.7109375" style="46" customWidth="1"/>
    <col min="3" max="3" width="4.57421875" style="46" customWidth="1"/>
    <col min="4" max="4" width="8.00390625" style="46" customWidth="1"/>
    <col min="5" max="5" width="33.7109375" style="46" customWidth="1"/>
    <col min="6" max="7" width="0.85546875" style="46" customWidth="1"/>
    <col min="8" max="8" width="1.28515625" style="46" customWidth="1"/>
    <col min="9" max="9" width="19.140625" style="68" customWidth="1"/>
    <col min="10" max="10" width="4.421875" style="46" customWidth="1"/>
    <col min="11" max="11" width="18.7109375" style="46" customWidth="1"/>
    <col min="12" max="12" width="2.140625" style="46" customWidth="1"/>
    <col min="13" max="13" width="9.140625" style="46" customWidth="1"/>
    <col min="14" max="14" width="19.140625" style="68" hidden="1" customWidth="1"/>
    <col min="15" max="16384" width="9.140625" style="46" customWidth="1"/>
  </cols>
  <sheetData>
    <row r="1" spans="1:14" ht="15.75">
      <c r="A1" s="111" t="s">
        <v>181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N1" s="46"/>
    </row>
    <row r="2" spans="1:14" ht="14.25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N2" s="46"/>
    </row>
    <row r="3" spans="2:14" ht="12.75">
      <c r="B3" s="117" t="s">
        <v>18</v>
      </c>
      <c r="C3" s="117"/>
      <c r="D3" s="117"/>
      <c r="E3" s="117"/>
      <c r="F3" s="117"/>
      <c r="G3" s="117"/>
      <c r="H3" s="117"/>
      <c r="I3" s="117"/>
      <c r="J3" s="117"/>
      <c r="K3" s="117"/>
      <c r="N3" s="46"/>
    </row>
    <row r="4" spans="1:14" ht="12.75">
      <c r="A4" s="118" t="s">
        <v>196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N4" s="46"/>
    </row>
    <row r="5" spans="1:14" ht="12.75">
      <c r="A5" s="47"/>
      <c r="B5" s="47"/>
      <c r="C5" s="47"/>
      <c r="D5" s="47"/>
      <c r="E5" s="47"/>
      <c r="F5" s="47"/>
      <c r="G5" s="47"/>
      <c r="H5" s="47"/>
      <c r="I5" s="47"/>
      <c r="N5" s="47"/>
    </row>
    <row r="6" spans="9:14" s="48" customFormat="1" ht="12.75">
      <c r="I6" s="49" t="s">
        <v>15</v>
      </c>
      <c r="N6" s="49" t="s">
        <v>15</v>
      </c>
    </row>
    <row r="7" spans="9:14" s="48" customFormat="1" ht="12.75" customHeight="1">
      <c r="I7" s="80" t="s">
        <v>164</v>
      </c>
      <c r="J7" s="51"/>
      <c r="K7" s="81" t="s">
        <v>165</v>
      </c>
      <c r="N7" s="80" t="s">
        <v>164</v>
      </c>
    </row>
    <row r="8" spans="9:14" s="48" customFormat="1" ht="12.75">
      <c r="I8" s="81" t="s">
        <v>194</v>
      </c>
      <c r="J8" s="51"/>
      <c r="K8" s="81" t="s">
        <v>163</v>
      </c>
      <c r="N8" s="81" t="s">
        <v>171</v>
      </c>
    </row>
    <row r="9" spans="9:14" s="48" customFormat="1" ht="12.75">
      <c r="I9" s="82" t="s">
        <v>29</v>
      </c>
      <c r="J9" s="51"/>
      <c r="K9" s="82" t="s">
        <v>29</v>
      </c>
      <c r="N9" s="82" t="s">
        <v>29</v>
      </c>
    </row>
    <row r="10" spans="2:14" s="48" customFormat="1" ht="12.75">
      <c r="B10" s="50" t="s">
        <v>30</v>
      </c>
      <c r="I10" s="18"/>
      <c r="N10" s="18"/>
    </row>
    <row r="11" spans="2:14" s="48" customFormat="1" ht="12.75">
      <c r="B11" s="48" t="s">
        <v>122</v>
      </c>
      <c r="G11" s="18"/>
      <c r="H11" s="18"/>
      <c r="I11" s="18">
        <v>9513</v>
      </c>
      <c r="K11" s="83">
        <v>9195</v>
      </c>
      <c r="N11" s="18">
        <v>9195</v>
      </c>
    </row>
    <row r="12" spans="2:14" s="48" customFormat="1" ht="12.75" hidden="1">
      <c r="B12" s="48" t="s">
        <v>31</v>
      </c>
      <c r="G12" s="18"/>
      <c r="H12" s="18"/>
      <c r="I12" s="18">
        <v>0</v>
      </c>
      <c r="K12" s="51">
        <v>0</v>
      </c>
      <c r="N12" s="18">
        <v>0</v>
      </c>
    </row>
    <row r="13" spans="2:14" s="48" customFormat="1" ht="12.75" hidden="1">
      <c r="B13" s="48" t="s">
        <v>32</v>
      </c>
      <c r="G13" s="18"/>
      <c r="H13" s="18"/>
      <c r="I13" s="18">
        <v>0</v>
      </c>
      <c r="K13" s="52">
        <v>0</v>
      </c>
      <c r="N13" s="18">
        <v>0</v>
      </c>
    </row>
    <row r="14" spans="2:14" s="48" customFormat="1" ht="12.75">
      <c r="B14" s="48" t="s">
        <v>33</v>
      </c>
      <c r="G14" s="18"/>
      <c r="H14" s="18"/>
      <c r="I14" s="18">
        <v>105</v>
      </c>
      <c r="K14" s="51">
        <v>105</v>
      </c>
      <c r="N14" s="18">
        <v>105</v>
      </c>
    </row>
    <row r="15" spans="2:14" s="48" customFormat="1" ht="12.75">
      <c r="B15" s="48" t="s">
        <v>159</v>
      </c>
      <c r="G15" s="18"/>
      <c r="H15" s="18"/>
      <c r="I15" s="18">
        <v>80</v>
      </c>
      <c r="K15" s="51">
        <v>80</v>
      </c>
      <c r="N15" s="18">
        <v>176</v>
      </c>
    </row>
    <row r="16" spans="2:14" s="48" customFormat="1" ht="12.75">
      <c r="B16" s="48" t="s">
        <v>160</v>
      </c>
      <c r="G16" s="18"/>
      <c r="H16" s="18"/>
      <c r="I16" s="18">
        <v>223</v>
      </c>
      <c r="K16" s="51">
        <v>69</v>
      </c>
      <c r="N16" s="18">
        <v>69</v>
      </c>
    </row>
    <row r="17" spans="7:14" s="48" customFormat="1" ht="12.75">
      <c r="G17" s="18"/>
      <c r="H17" s="18"/>
      <c r="I17" s="53">
        <f>SUM(I11:I16)</f>
        <v>9921</v>
      </c>
      <c r="K17" s="53">
        <f>SUM(K11:K16)</f>
        <v>9449</v>
      </c>
      <c r="N17" s="53">
        <f>SUM(N11:N16)</f>
        <v>9545</v>
      </c>
    </row>
    <row r="18" spans="7:14" s="48" customFormat="1" ht="12.75">
      <c r="G18" s="18"/>
      <c r="H18" s="18"/>
      <c r="I18" s="18"/>
      <c r="N18" s="18"/>
    </row>
    <row r="19" spans="2:14" s="48" customFormat="1" ht="12.75">
      <c r="B19" s="50" t="s">
        <v>34</v>
      </c>
      <c r="G19" s="18"/>
      <c r="H19" s="18"/>
      <c r="I19" s="18"/>
      <c r="N19" s="18"/>
    </row>
    <row r="20" spans="2:14" s="48" customFormat="1" ht="12.75">
      <c r="B20" s="48" t="s">
        <v>35</v>
      </c>
      <c r="G20" s="6"/>
      <c r="H20" s="6"/>
      <c r="I20" s="54">
        <v>5723</v>
      </c>
      <c r="K20" s="55">
        <v>5305</v>
      </c>
      <c r="N20" s="54">
        <v>5305</v>
      </c>
    </row>
    <row r="21" spans="2:14" s="48" customFormat="1" ht="12.75">
      <c r="B21" s="48" t="s">
        <v>123</v>
      </c>
      <c r="G21" s="6"/>
      <c r="H21" s="6"/>
      <c r="I21" s="19">
        <v>12982</v>
      </c>
      <c r="K21" s="56">
        <v>15472</v>
      </c>
      <c r="N21" s="19">
        <v>15436</v>
      </c>
    </row>
    <row r="22" spans="2:14" s="48" customFormat="1" ht="12.75">
      <c r="B22" s="48" t="s">
        <v>126</v>
      </c>
      <c r="G22" s="6"/>
      <c r="H22" s="6"/>
      <c r="I22" s="19">
        <f>2513+140</f>
        <v>2653</v>
      </c>
      <c r="K22" s="56">
        <v>2211</v>
      </c>
      <c r="N22" s="19">
        <v>2291</v>
      </c>
    </row>
    <row r="23" spans="2:14" s="48" customFormat="1" ht="12.75" hidden="1">
      <c r="B23" s="48" t="s">
        <v>36</v>
      </c>
      <c r="G23" s="6"/>
      <c r="H23" s="6"/>
      <c r="I23" s="19" t="e">
        <f>SUM(#REF!)+#REF!-#REF!</f>
        <v>#REF!</v>
      </c>
      <c r="K23" s="56" t="s">
        <v>19</v>
      </c>
      <c r="N23" s="19" t="e">
        <f>SUM(#REF!)+#REF!-#REF!</f>
        <v>#REF!</v>
      </c>
    </row>
    <row r="24" spans="2:14" s="48" customFormat="1" ht="12.75" hidden="1">
      <c r="B24" s="48" t="s">
        <v>37</v>
      </c>
      <c r="G24" s="6"/>
      <c r="H24" s="6"/>
      <c r="I24" s="19" t="e">
        <f>SUM(#REF!)+#REF!-#REF!</f>
        <v>#REF!</v>
      </c>
      <c r="K24" s="56" t="s">
        <v>19</v>
      </c>
      <c r="N24" s="19" t="e">
        <f>SUM(#REF!)+#REF!-#REF!</f>
        <v>#REF!</v>
      </c>
    </row>
    <row r="25" spans="2:14" s="48" customFormat="1" ht="12.75" hidden="1">
      <c r="B25" s="48" t="s">
        <v>38</v>
      </c>
      <c r="G25" s="6"/>
      <c r="H25" s="6"/>
      <c r="I25" s="19" t="e">
        <f>SUM(#REF!)+#REF!-#REF!</f>
        <v>#REF!</v>
      </c>
      <c r="K25" s="56" t="s">
        <v>19</v>
      </c>
      <c r="N25" s="19" t="e">
        <f>SUM(#REF!)+#REF!-#REF!</f>
        <v>#REF!</v>
      </c>
    </row>
    <row r="26" spans="2:14" s="48" customFormat="1" ht="12.75">
      <c r="B26" s="48" t="s">
        <v>39</v>
      </c>
      <c r="G26" s="6"/>
      <c r="H26" s="6"/>
      <c r="I26" s="19">
        <v>178</v>
      </c>
      <c r="K26" s="56">
        <v>33</v>
      </c>
      <c r="N26" s="19">
        <v>101</v>
      </c>
    </row>
    <row r="27" spans="2:14" s="48" customFormat="1" ht="12.75">
      <c r="B27" s="48" t="s">
        <v>40</v>
      </c>
      <c r="G27" s="18"/>
      <c r="H27" s="18"/>
      <c r="I27" s="19">
        <v>0</v>
      </c>
      <c r="K27" s="56">
        <v>0</v>
      </c>
      <c r="N27" s="19">
        <v>0</v>
      </c>
    </row>
    <row r="28" spans="2:14" s="48" customFormat="1" ht="12.75">
      <c r="B28" s="48" t="s">
        <v>41</v>
      </c>
      <c r="G28" s="6"/>
      <c r="H28" s="6"/>
      <c r="I28" s="19">
        <f>3674+300</f>
        <v>3974</v>
      </c>
      <c r="K28" s="56">
        <v>4191</v>
      </c>
      <c r="N28" s="19">
        <v>4150</v>
      </c>
    </row>
    <row r="29" spans="2:14" s="48" customFormat="1" ht="12.75">
      <c r="B29" s="48" t="s">
        <v>42</v>
      </c>
      <c r="G29" s="6"/>
      <c r="H29" s="6"/>
      <c r="I29" s="19">
        <v>440</v>
      </c>
      <c r="K29" s="57">
        <v>1338</v>
      </c>
      <c r="N29" s="19">
        <v>1338</v>
      </c>
    </row>
    <row r="30" spans="7:14" s="48" customFormat="1" ht="12.75">
      <c r="G30" s="6"/>
      <c r="H30" s="6"/>
      <c r="I30" s="58">
        <f>I20+I21+I22+I26+I27+I28+I29</f>
        <v>25950</v>
      </c>
      <c r="K30" s="58">
        <f>K20+K21+K22+K26+K27+K28+K29</f>
        <v>28550</v>
      </c>
      <c r="N30" s="58">
        <f>N20+N21+N22+N26+N27+N28+N29</f>
        <v>28621</v>
      </c>
    </row>
    <row r="31" spans="7:14" s="48" customFormat="1" ht="9" customHeight="1">
      <c r="G31" s="6"/>
      <c r="H31" s="6"/>
      <c r="I31" s="19"/>
      <c r="K31" s="59"/>
      <c r="N31" s="19"/>
    </row>
    <row r="32" spans="2:14" s="48" customFormat="1" ht="12.75">
      <c r="B32" s="32" t="s">
        <v>59</v>
      </c>
      <c r="G32" s="6"/>
      <c r="H32" s="6"/>
      <c r="I32" s="19"/>
      <c r="K32" s="59"/>
      <c r="N32" s="19"/>
    </row>
    <row r="33" spans="2:14" s="48" customFormat="1" ht="12.75">
      <c r="B33" s="48" t="s">
        <v>124</v>
      </c>
      <c r="G33" s="6"/>
      <c r="H33" s="6"/>
      <c r="I33" s="19">
        <v>3654</v>
      </c>
      <c r="K33" s="56">
        <v>5281</v>
      </c>
      <c r="N33" s="19">
        <v>5244</v>
      </c>
    </row>
    <row r="34" spans="2:14" s="48" customFormat="1" ht="12.75">
      <c r="B34" s="48" t="s">
        <v>125</v>
      </c>
      <c r="G34" s="6"/>
      <c r="H34" s="6"/>
      <c r="I34" s="19">
        <v>2193</v>
      </c>
      <c r="K34" s="56">
        <v>524</v>
      </c>
      <c r="N34" s="19">
        <v>613</v>
      </c>
    </row>
    <row r="35" spans="2:14" s="48" customFormat="1" ht="12.75">
      <c r="B35" s="48" t="s">
        <v>44</v>
      </c>
      <c r="G35" s="6"/>
      <c r="H35" s="6"/>
      <c r="I35" s="19">
        <v>0</v>
      </c>
      <c r="K35" s="56">
        <v>0</v>
      </c>
      <c r="N35" s="19">
        <v>0</v>
      </c>
    </row>
    <row r="36" spans="2:14" s="48" customFormat="1" ht="12.75">
      <c r="B36" s="48" t="s">
        <v>45</v>
      </c>
      <c r="G36" s="6"/>
      <c r="H36" s="6"/>
      <c r="I36" s="19">
        <v>199</v>
      </c>
      <c r="K36" s="56">
        <v>183</v>
      </c>
      <c r="N36" s="19">
        <v>183</v>
      </c>
    </row>
    <row r="37" spans="2:14" s="48" customFormat="1" ht="12.75">
      <c r="B37" s="48" t="s">
        <v>127</v>
      </c>
      <c r="I37" s="19">
        <v>465</v>
      </c>
      <c r="K37" s="56">
        <v>660</v>
      </c>
      <c r="N37" s="19">
        <v>700</v>
      </c>
    </row>
    <row r="38" spans="2:14" s="48" customFormat="1" ht="12.75">
      <c r="B38" s="60" t="s">
        <v>46</v>
      </c>
      <c r="F38" s="61"/>
      <c r="I38" s="19">
        <f>3363+1573+324+192</f>
        <v>5452</v>
      </c>
      <c r="K38" s="56">
        <f>2378+1534</f>
        <v>3912</v>
      </c>
      <c r="N38" s="19">
        <v>3912</v>
      </c>
    </row>
    <row r="39" spans="1:14" s="48" customFormat="1" ht="12.75">
      <c r="A39" s="48" t="s">
        <v>15</v>
      </c>
      <c r="F39" s="61"/>
      <c r="G39" s="6"/>
      <c r="H39" s="6"/>
      <c r="I39" s="58">
        <f>SUM(I33:I38)</f>
        <v>11963</v>
      </c>
      <c r="K39" s="58">
        <f>K33+K34+K35+K36+K37+K38</f>
        <v>10560</v>
      </c>
      <c r="N39" s="58">
        <f>SUM(N33:N38)</f>
        <v>10652</v>
      </c>
    </row>
    <row r="40" spans="5:14" s="48" customFormat="1" ht="9" customHeight="1">
      <c r="E40" s="61"/>
      <c r="F40" s="61"/>
      <c r="G40" s="6"/>
      <c r="H40" s="6"/>
      <c r="I40" s="18"/>
      <c r="K40" s="62"/>
      <c r="N40" s="18"/>
    </row>
    <row r="41" spans="2:14" s="48" customFormat="1" ht="12.75">
      <c r="B41" s="32" t="s">
        <v>47</v>
      </c>
      <c r="E41" s="61"/>
      <c r="F41" s="61"/>
      <c r="G41" s="6"/>
      <c r="H41" s="6"/>
      <c r="I41" s="18">
        <f>+I30-I39</f>
        <v>13987</v>
      </c>
      <c r="K41" s="18">
        <f>+K30-K39</f>
        <v>17990</v>
      </c>
      <c r="N41" s="18">
        <f>+N30-N39</f>
        <v>17969</v>
      </c>
    </row>
    <row r="42" spans="5:14" s="48" customFormat="1" ht="12.75" customHeight="1">
      <c r="E42" s="61"/>
      <c r="F42" s="61"/>
      <c r="G42" s="6"/>
      <c r="H42" s="6"/>
      <c r="I42" s="18"/>
      <c r="K42" s="62"/>
      <c r="N42" s="18"/>
    </row>
    <row r="43" spans="2:14" s="48" customFormat="1" ht="12.75">
      <c r="B43" s="32" t="s">
        <v>60</v>
      </c>
      <c r="E43" s="61"/>
      <c r="F43" s="61"/>
      <c r="G43" s="6"/>
      <c r="H43" s="6"/>
      <c r="I43" s="18"/>
      <c r="K43" s="62"/>
      <c r="N43" s="18"/>
    </row>
    <row r="44" spans="3:14" s="48" customFormat="1" ht="12.75">
      <c r="C44" s="48" t="s">
        <v>117</v>
      </c>
      <c r="D44" s="32"/>
      <c r="E44" s="61"/>
      <c r="F44" s="61"/>
      <c r="G44" s="6"/>
      <c r="H44" s="6"/>
      <c r="I44" s="54">
        <f>802+4566</f>
        <v>5368</v>
      </c>
      <c r="K44" s="55">
        <v>5497</v>
      </c>
      <c r="N44" s="54">
        <v>5497</v>
      </c>
    </row>
    <row r="45" spans="3:14" s="48" customFormat="1" ht="12.75">
      <c r="C45" s="48" t="s">
        <v>48</v>
      </c>
      <c r="D45" s="32"/>
      <c r="E45" s="61"/>
      <c r="F45" s="61"/>
      <c r="G45" s="6"/>
      <c r="H45" s="6"/>
      <c r="I45" s="63">
        <v>38</v>
      </c>
      <c r="K45" s="57">
        <v>62</v>
      </c>
      <c r="N45" s="63">
        <v>66</v>
      </c>
    </row>
    <row r="46" spans="4:14" s="48" customFormat="1" ht="12.75">
      <c r="D46" s="32"/>
      <c r="E46" s="61"/>
      <c r="F46" s="61"/>
      <c r="G46" s="6"/>
      <c r="H46" s="6"/>
      <c r="I46" s="18">
        <f>-SUM(I44:I45)</f>
        <v>-5406</v>
      </c>
      <c r="K46" s="18">
        <f>-SUM(K44:K45)</f>
        <v>-5559</v>
      </c>
      <c r="N46" s="18">
        <f>-SUM(N44:N45)</f>
        <v>-5563</v>
      </c>
    </row>
    <row r="47" spans="5:14" s="48" customFormat="1" ht="13.5" thickBot="1">
      <c r="E47" s="61"/>
      <c r="F47" s="61"/>
      <c r="G47" s="6"/>
      <c r="H47" s="6"/>
      <c r="I47" s="7">
        <f>+I17+I41+I46</f>
        <v>18502</v>
      </c>
      <c r="K47" s="7">
        <f>+K17+K41+K46</f>
        <v>21880</v>
      </c>
      <c r="N47" s="7">
        <f>+N17+N41+N46</f>
        <v>21951</v>
      </c>
    </row>
    <row r="48" spans="5:14" s="48" customFormat="1" ht="12.75">
      <c r="E48" s="61"/>
      <c r="F48" s="61"/>
      <c r="G48" s="18"/>
      <c r="H48" s="18"/>
      <c r="I48" s="18"/>
      <c r="K48" s="62"/>
      <c r="N48" s="18"/>
    </row>
    <row r="49" spans="2:14" s="48" customFormat="1" ht="12.75">
      <c r="B49" s="32" t="s">
        <v>49</v>
      </c>
      <c r="G49" s="18"/>
      <c r="H49" s="18"/>
      <c r="I49" s="18"/>
      <c r="K49" s="62"/>
      <c r="N49" s="18"/>
    </row>
    <row r="50" spans="2:14" s="48" customFormat="1" ht="12.75">
      <c r="B50" s="48" t="s">
        <v>50</v>
      </c>
      <c r="G50" s="6"/>
      <c r="H50" s="6"/>
      <c r="I50" s="18">
        <v>9798</v>
      </c>
      <c r="K50" s="64">
        <v>9798</v>
      </c>
      <c r="N50" s="18">
        <v>9798</v>
      </c>
    </row>
    <row r="51" spans="2:14" s="48" customFormat="1" ht="12.75" hidden="1">
      <c r="B51" s="48" t="s">
        <v>51</v>
      </c>
      <c r="G51" s="6"/>
      <c r="H51" s="6"/>
      <c r="I51" s="18" t="e">
        <f>SUM(#REF!)+#REF!-#REF!</f>
        <v>#REF!</v>
      </c>
      <c r="K51" s="64" t="s">
        <v>19</v>
      </c>
      <c r="N51" s="18" t="e">
        <f>SUM(#REF!)+#REF!-#REF!</f>
        <v>#REF!</v>
      </c>
    </row>
    <row r="52" spans="2:14" s="48" customFormat="1" ht="12.75">
      <c r="B52" s="48" t="s">
        <v>52</v>
      </c>
      <c r="G52" s="6"/>
      <c r="H52" s="6"/>
      <c r="I52" s="18">
        <v>7398</v>
      </c>
      <c r="K52" s="64">
        <v>7398</v>
      </c>
      <c r="N52" s="18">
        <v>7397</v>
      </c>
    </row>
    <row r="53" spans="2:14" s="48" customFormat="1" ht="12.75">
      <c r="B53" s="48" t="s">
        <v>53</v>
      </c>
      <c r="G53" s="6"/>
      <c r="H53" s="6"/>
      <c r="I53" s="18">
        <f>4684-3378</f>
        <v>1306</v>
      </c>
      <c r="K53" s="64">
        <v>4684</v>
      </c>
      <c r="N53" s="18">
        <v>4756</v>
      </c>
    </row>
    <row r="54" spans="2:14" s="48" customFormat="1" ht="12.75" hidden="1">
      <c r="B54" s="48" t="s">
        <v>54</v>
      </c>
      <c r="G54" s="6"/>
      <c r="H54" s="6"/>
      <c r="I54" s="18">
        <v>0</v>
      </c>
      <c r="K54" s="62">
        <v>0</v>
      </c>
      <c r="N54" s="18">
        <v>0</v>
      </c>
    </row>
    <row r="55" spans="2:14" s="48" customFormat="1" ht="12.75" hidden="1">
      <c r="B55" s="48" t="s">
        <v>55</v>
      </c>
      <c r="G55" s="6"/>
      <c r="H55" s="6"/>
      <c r="I55" s="18">
        <v>0</v>
      </c>
      <c r="K55" s="62">
        <v>0</v>
      </c>
      <c r="N55" s="18">
        <v>0</v>
      </c>
    </row>
    <row r="56" spans="2:14" s="48" customFormat="1" ht="12.75" hidden="1">
      <c r="B56" s="48" t="s">
        <v>56</v>
      </c>
      <c r="G56" s="6"/>
      <c r="H56" s="6"/>
      <c r="I56" s="18" t="e">
        <f>SUM(#REF!)+#REF!-#REF!</f>
        <v>#REF!</v>
      </c>
      <c r="K56" s="62" t="e">
        <f>SUM(#REF!)+#REF!-#REF!</f>
        <v>#REF!</v>
      </c>
      <c r="N56" s="18" t="e">
        <f>SUM(#REF!)+#REF!-#REF!</f>
        <v>#REF!</v>
      </c>
    </row>
    <row r="57" spans="2:14" s="48" customFormat="1" ht="13.5" thickBot="1">
      <c r="B57" s="32" t="s">
        <v>57</v>
      </c>
      <c r="G57" s="6"/>
      <c r="H57" s="6"/>
      <c r="I57" s="7">
        <f>I50+I52+I53</f>
        <v>18502</v>
      </c>
      <c r="K57" s="7">
        <f>K50+K52+K53</f>
        <v>21880</v>
      </c>
      <c r="N57" s="7">
        <f>N50+N52+N53</f>
        <v>21951</v>
      </c>
    </row>
    <row r="58" spans="7:14" s="48" customFormat="1" ht="12.75">
      <c r="G58" s="6"/>
      <c r="H58" s="6"/>
      <c r="I58" s="6" t="s">
        <v>15</v>
      </c>
      <c r="K58" s="65" t="s">
        <v>15</v>
      </c>
      <c r="N58" s="6" t="s">
        <v>15</v>
      </c>
    </row>
    <row r="59" spans="7:14" s="48" customFormat="1" ht="12.75">
      <c r="G59" s="6"/>
      <c r="H59" s="6"/>
      <c r="I59" s="6"/>
      <c r="K59" s="65"/>
      <c r="N59" s="6"/>
    </row>
    <row r="60" spans="7:14" s="48" customFormat="1" ht="12.75" hidden="1">
      <c r="G60" s="6"/>
      <c r="H60" s="6"/>
      <c r="I60" s="6">
        <f>+I53</f>
        <v>1306</v>
      </c>
      <c r="K60" s="65">
        <f>+K53</f>
        <v>4684</v>
      </c>
      <c r="N60" s="6">
        <f>+N53</f>
        <v>4756</v>
      </c>
    </row>
    <row r="61" spans="7:14" s="48" customFormat="1" ht="12.75" hidden="1">
      <c r="G61" s="6"/>
      <c r="H61" s="6"/>
      <c r="I61" s="6">
        <v>2609204</v>
      </c>
      <c r="K61" s="65">
        <v>2609204</v>
      </c>
      <c r="N61" s="6">
        <v>2609204</v>
      </c>
    </row>
    <row r="62" spans="9:14" s="48" customFormat="1" ht="12.75" hidden="1">
      <c r="I62" s="18">
        <f>+I60-I61</f>
        <v>-2607898</v>
      </c>
      <c r="K62" s="62">
        <f>+K60-K61</f>
        <v>-2604520</v>
      </c>
      <c r="N62" s="18">
        <f>+N60-N61</f>
        <v>-2604448</v>
      </c>
    </row>
    <row r="63" spans="9:14" s="48" customFormat="1" ht="12.75" hidden="1">
      <c r="I63" s="18"/>
      <c r="K63" s="62"/>
      <c r="N63" s="18"/>
    </row>
    <row r="64" spans="9:14" s="48" customFormat="1" ht="12.75" hidden="1">
      <c r="I64" s="18"/>
      <c r="K64" s="62"/>
      <c r="N64" s="18"/>
    </row>
    <row r="65" spans="9:14" s="48" customFormat="1" ht="12.75" hidden="1">
      <c r="I65" s="18"/>
      <c r="K65" s="62"/>
      <c r="N65" s="18"/>
    </row>
    <row r="66" spans="2:14" s="48" customFormat="1" ht="13.5" thickBot="1">
      <c r="B66" s="48" t="s">
        <v>116</v>
      </c>
      <c r="G66" s="48" t="s">
        <v>111</v>
      </c>
      <c r="I66" s="66">
        <f>(I57)/(I50*10)*100</f>
        <v>18.88344560114309</v>
      </c>
      <c r="K66" s="66">
        <f>(K57)/(K50*10)*100</f>
        <v>22.331087977138193</v>
      </c>
      <c r="N66" s="66">
        <f>(N57)/(N50*10)*100</f>
        <v>22.403551745254134</v>
      </c>
    </row>
    <row r="67" spans="9:14" s="48" customFormat="1" ht="12.75">
      <c r="I67" s="67"/>
      <c r="N67" s="67"/>
    </row>
    <row r="68" spans="2:14" s="48" customFormat="1" ht="12.75">
      <c r="B68" s="48" t="s">
        <v>58</v>
      </c>
      <c r="I68" s="18"/>
      <c r="N68" s="18"/>
    </row>
    <row r="69" spans="9:14" s="48" customFormat="1" ht="12.75">
      <c r="I69" s="18"/>
      <c r="N69" s="18"/>
    </row>
    <row r="70" s="31" customFormat="1" ht="12.75">
      <c r="B70" s="31" t="s">
        <v>120</v>
      </c>
    </row>
    <row r="71" spans="1:2" s="31" customFormat="1" ht="12.75">
      <c r="A71" s="46"/>
      <c r="B71" s="20" t="s">
        <v>187</v>
      </c>
    </row>
    <row r="72" spans="2:14" s="48" customFormat="1" ht="12.75">
      <c r="B72" s="48" t="s">
        <v>137</v>
      </c>
      <c r="I72" s="18"/>
      <c r="N72" s="18"/>
    </row>
    <row r="73" spans="9:14" s="48" customFormat="1" ht="12.75">
      <c r="I73" s="18"/>
      <c r="N73" s="18"/>
    </row>
    <row r="74" spans="9:14" s="48" customFormat="1" ht="12.75">
      <c r="I74" s="18"/>
      <c r="N74" s="18"/>
    </row>
    <row r="75" spans="9:14" s="48" customFormat="1" ht="12.75">
      <c r="I75" s="18"/>
      <c r="N75" s="18"/>
    </row>
    <row r="76" spans="9:14" s="48" customFormat="1" ht="12.75">
      <c r="I76" s="18"/>
      <c r="N76" s="18"/>
    </row>
    <row r="77" spans="9:14" s="48" customFormat="1" ht="12.75">
      <c r="I77" s="18"/>
      <c r="N77" s="18"/>
    </row>
    <row r="78" spans="9:14" s="48" customFormat="1" ht="12.75">
      <c r="I78" s="18"/>
      <c r="N78" s="18"/>
    </row>
    <row r="79" spans="9:14" s="48" customFormat="1" ht="12.75">
      <c r="I79" s="18"/>
      <c r="N79" s="18"/>
    </row>
    <row r="80" spans="9:14" s="48" customFormat="1" ht="12.75">
      <c r="I80" s="18"/>
      <c r="N80" s="18"/>
    </row>
    <row r="81" spans="9:14" s="48" customFormat="1" ht="12.75">
      <c r="I81" s="18"/>
      <c r="N81" s="18"/>
    </row>
    <row r="82" spans="9:14" s="48" customFormat="1" ht="12.75">
      <c r="I82" s="18"/>
      <c r="N82" s="18"/>
    </row>
  </sheetData>
  <mergeCells count="4">
    <mergeCell ref="A1:K1"/>
    <mergeCell ref="B3:K3"/>
    <mergeCell ref="A4:K4"/>
    <mergeCell ref="A2:K2"/>
  </mergeCells>
  <printOptions/>
  <pageMargins left="0.69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7"/>
  <sheetViews>
    <sheetView tabSelected="1" workbookViewId="0" topLeftCell="A1">
      <selection activeCell="X57" sqref="X57"/>
    </sheetView>
  </sheetViews>
  <sheetFormatPr defaultColWidth="9.140625" defaultRowHeight="12.75"/>
  <cols>
    <col min="1" max="14" width="1.7109375" style="46" customWidth="1"/>
    <col min="15" max="15" width="2.00390625" style="46" customWidth="1"/>
    <col min="16" max="21" width="1.7109375" style="46" customWidth="1"/>
    <col min="22" max="22" width="12.140625" style="46" customWidth="1"/>
    <col min="23" max="23" width="11.8515625" style="46" customWidth="1"/>
    <col min="24" max="24" width="14.00390625" style="68" customWidth="1"/>
    <col min="25" max="26" width="14.8515625" style="68" customWidth="1"/>
    <col min="27" max="85" width="1.7109375" style="68" customWidth="1"/>
    <col min="86" max="16384" width="1.7109375" style="46" customWidth="1"/>
  </cols>
  <sheetData>
    <row r="1" spans="1:32" ht="20.25" customHeight="1">
      <c r="A1" s="111" t="s">
        <v>181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69"/>
      <c r="AA1" s="69"/>
      <c r="AB1" s="69"/>
      <c r="AC1" s="69"/>
      <c r="AD1" s="69"/>
      <c r="AE1" s="69"/>
      <c r="AF1" s="69"/>
    </row>
    <row r="2" spans="1:32" ht="15" customHeight="1">
      <c r="A2" s="119" t="s">
        <v>192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76"/>
      <c r="AA2" s="76"/>
      <c r="AB2" s="76"/>
      <c r="AC2" s="76"/>
      <c r="AD2" s="76"/>
      <c r="AE2" s="76"/>
      <c r="AF2" s="76"/>
    </row>
    <row r="3" spans="1:32" ht="12.75">
      <c r="A3" s="114" t="s">
        <v>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70"/>
      <c r="AA3" s="70"/>
      <c r="AB3" s="70"/>
      <c r="AC3" s="70"/>
      <c r="AD3" s="70"/>
      <c r="AE3" s="70"/>
      <c r="AF3" s="70"/>
    </row>
    <row r="4" spans="1:85" s="73" customFormat="1" ht="1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71"/>
      <c r="AA4" s="71"/>
      <c r="AB4" s="71"/>
      <c r="AC4" s="71"/>
      <c r="AD4" s="71"/>
      <c r="AE4" s="71"/>
      <c r="AF4" s="71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</row>
    <row r="5" spans="1:85" s="73" customFormat="1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</row>
    <row r="6" spans="1:32" ht="12.75">
      <c r="A6" s="120" t="s">
        <v>162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75"/>
      <c r="AA6" s="75"/>
      <c r="AB6" s="75"/>
      <c r="AC6" s="75"/>
      <c r="AD6" s="75"/>
      <c r="AE6" s="75"/>
      <c r="AF6" s="75"/>
    </row>
    <row r="7" spans="1:85" s="48" customFormat="1" ht="12.75">
      <c r="A7" s="119" t="s">
        <v>174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76"/>
      <c r="AA7" s="76"/>
      <c r="AB7" s="76"/>
      <c r="AC7" s="76"/>
      <c r="AD7" s="76"/>
      <c r="AE7" s="76"/>
      <c r="AF7" s="76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48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93"/>
      <c r="Y8" s="93"/>
      <c r="Z8" s="74"/>
      <c r="AA8" s="74"/>
      <c r="AB8" s="74"/>
      <c r="AC8" s="74"/>
      <c r="AD8" s="74"/>
      <c r="AE8" s="74"/>
      <c r="AF8" s="74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48" customFormat="1" ht="12.75" customHeight="1">
      <c r="X9" s="49" t="s">
        <v>85</v>
      </c>
      <c r="Y9" s="49" t="s">
        <v>5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48" customFormat="1" ht="12.75">
      <c r="X10" s="49" t="s">
        <v>4</v>
      </c>
      <c r="Y10" s="49" t="s">
        <v>7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48" customFormat="1" ht="12.75" customHeight="1">
      <c r="X11" s="49" t="s">
        <v>86</v>
      </c>
      <c r="Y11" s="49" t="s">
        <v>86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48" customFormat="1" ht="12.75" customHeight="1">
      <c r="X12" s="49" t="s">
        <v>194</v>
      </c>
      <c r="Y12" s="49" t="s">
        <v>158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4:85" s="48" customFormat="1" ht="12.75">
      <c r="X13" s="49" t="s">
        <v>87</v>
      </c>
      <c r="Y13" s="49" t="s">
        <v>87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48" customFormat="1" ht="12.75">
      <c r="B14" s="32" t="s">
        <v>61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48" customFormat="1" ht="12.75">
      <c r="B15" s="60" t="s">
        <v>175</v>
      </c>
      <c r="X15" s="18">
        <v>-3393</v>
      </c>
      <c r="Y15" s="64">
        <v>1700</v>
      </c>
      <c r="Z15" s="18" t="s">
        <v>15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2:85" s="48" customFormat="1" ht="12.75">
      <c r="B16" s="48" t="s">
        <v>62</v>
      </c>
      <c r="X16" s="18"/>
      <c r="Y16" s="64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48" customFormat="1" ht="12.75">
      <c r="C17" s="48" t="s">
        <v>20</v>
      </c>
      <c r="X17" s="18">
        <f>151+5+356-1</f>
        <v>511</v>
      </c>
      <c r="Y17" s="18">
        <v>273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48" customFormat="1" ht="12.75">
      <c r="C18" s="48" t="s">
        <v>63</v>
      </c>
      <c r="X18" s="18"/>
      <c r="Y18" s="64">
        <v>0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48" customFormat="1" ht="12.75">
      <c r="C19" s="48" t="s">
        <v>64</v>
      </c>
      <c r="X19" s="30"/>
      <c r="Y19" s="30">
        <v>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48" customFormat="1" ht="12.75">
      <c r="C20" s="48" t="s">
        <v>65</v>
      </c>
      <c r="V20" s="48" t="s">
        <v>15</v>
      </c>
      <c r="X20" s="18">
        <v>-125</v>
      </c>
      <c r="Y20" s="18">
        <v>-135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48" customFormat="1" ht="12.75">
      <c r="C21" s="48" t="s">
        <v>66</v>
      </c>
      <c r="X21" s="18"/>
      <c r="Y21" s="18">
        <v>-9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48" customFormat="1" ht="12.75">
      <c r="C22" s="48" t="s">
        <v>67</v>
      </c>
      <c r="X22" s="18">
        <v>429</v>
      </c>
      <c r="Y22" s="18">
        <v>291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48" customFormat="1" ht="12.75">
      <c r="C23" s="60" t="s">
        <v>147</v>
      </c>
      <c r="X23" s="18">
        <v>-60</v>
      </c>
      <c r="Y23" s="18">
        <v>-18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48" customFormat="1" ht="12.75">
      <c r="C24" s="48" t="s">
        <v>114</v>
      </c>
      <c r="X24" s="18"/>
      <c r="Y24" s="64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48" customFormat="1" ht="12.75">
      <c r="C25" s="60" t="s">
        <v>115</v>
      </c>
      <c r="X25" s="18"/>
      <c r="Y25" s="64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3:85" s="48" customFormat="1" ht="12.75" hidden="1">
      <c r="C26" s="79" t="s">
        <v>166</v>
      </c>
      <c r="X26" s="18"/>
      <c r="Y26" s="64">
        <v>0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3:85" s="48" customFormat="1" ht="12.75">
      <c r="C27" s="48" t="s">
        <v>68</v>
      </c>
      <c r="X27" s="22">
        <v>15</v>
      </c>
      <c r="Y27" s="64">
        <v>31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2:85" s="48" customFormat="1" ht="12.75">
      <c r="B28" s="60" t="s">
        <v>141</v>
      </c>
      <c r="X28" s="18">
        <f>SUM(X15:X27)</f>
        <v>-2623</v>
      </c>
      <c r="Y28" s="53">
        <f>SUM(Y15:Y27)</f>
        <v>2133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24:85" s="48" customFormat="1" ht="12.75"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48" customFormat="1" ht="12.75">
      <c r="C30" s="48" t="s">
        <v>69</v>
      </c>
      <c r="X30" s="18">
        <v>-418</v>
      </c>
      <c r="Y30" s="18">
        <v>-1582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48" customFormat="1" ht="12.75">
      <c r="C31" s="48" t="s">
        <v>70</v>
      </c>
      <c r="X31" s="18">
        <v>2191</v>
      </c>
      <c r="Y31" s="18">
        <v>1768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3:85" s="48" customFormat="1" ht="12.75">
      <c r="C32" s="48" t="s">
        <v>71</v>
      </c>
      <c r="X32" s="6">
        <v>43</v>
      </c>
      <c r="Y32" s="6">
        <v>-2425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3:85" s="48" customFormat="1" ht="12.75" hidden="1">
      <c r="C33" s="48" t="s">
        <v>168</v>
      </c>
      <c r="X33" s="6">
        <v>0</v>
      </c>
      <c r="Y33" s="64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48" customFormat="1" ht="12.75" hidden="1">
      <c r="C34" s="48" t="s">
        <v>43</v>
      </c>
      <c r="X34" s="6">
        <v>0</v>
      </c>
      <c r="Y34" s="64">
        <v>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48" customFormat="1" ht="12.75" hidden="1">
      <c r="C35" s="48" t="s">
        <v>201</v>
      </c>
      <c r="X35" s="6">
        <v>0</v>
      </c>
      <c r="Y35" s="64">
        <v>0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2:85" s="48" customFormat="1" ht="12.75">
      <c r="B36" s="48" t="s">
        <v>72</v>
      </c>
      <c r="X36" s="53">
        <f>SUM(X28:X35)</f>
        <v>-807</v>
      </c>
      <c r="Y36" s="53">
        <f>SUM(Y28:Y35)</f>
        <v>-106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24:85" s="48" customFormat="1" ht="12.75"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3:85" s="48" customFormat="1" ht="12.75">
      <c r="C38" s="48" t="s">
        <v>73</v>
      </c>
      <c r="X38" s="18">
        <v>121</v>
      </c>
      <c r="Y38" s="18">
        <v>104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3:85" s="48" customFormat="1" ht="12.75">
      <c r="C39" s="60" t="s">
        <v>90</v>
      </c>
      <c r="X39" s="18">
        <v>-429</v>
      </c>
      <c r="Y39" s="18">
        <v>-290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3:85" s="48" customFormat="1" ht="12.75" hidden="1">
      <c r="C40" s="48" t="s">
        <v>74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48" customFormat="1" ht="12.75" hidden="1">
      <c r="C41" s="48" t="s">
        <v>167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48" customFormat="1" ht="12.75">
      <c r="C42" s="48" t="s">
        <v>75</v>
      </c>
      <c r="X42" s="22">
        <v>-488</v>
      </c>
      <c r="Y42" s="22">
        <v>-756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2:85" s="48" customFormat="1" ht="12.75">
      <c r="B43" s="48" t="s">
        <v>76</v>
      </c>
      <c r="W43" s="48" t="s">
        <v>111</v>
      </c>
      <c r="X43" s="18">
        <f>SUM(X36:X42)</f>
        <v>-1603</v>
      </c>
      <c r="Y43" s="53">
        <f>SUM(Y36:Y42)</f>
        <v>-1048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24:85" s="48" customFormat="1" ht="12.75"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2:85" s="48" customFormat="1" ht="12.75">
      <c r="B45" s="32" t="s">
        <v>77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3:85" s="48" customFormat="1" ht="12.75">
      <c r="C46" s="48" t="s">
        <v>78</v>
      </c>
      <c r="X46" s="18">
        <v>-714</v>
      </c>
      <c r="Y46" s="18">
        <v>-1507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3:85" s="48" customFormat="1" ht="12.75">
      <c r="C47" s="60" t="s">
        <v>142</v>
      </c>
      <c r="X47" s="18">
        <v>-1133</v>
      </c>
      <c r="Y47" s="18">
        <v>-1022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48" customFormat="1" ht="12.75" hidden="1">
      <c r="C48" s="48" t="s">
        <v>89</v>
      </c>
      <c r="X48" s="18"/>
      <c r="Y48" s="64">
        <v>0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48" customFormat="1" ht="12.75">
      <c r="C49" s="48" t="s">
        <v>79</v>
      </c>
      <c r="X49" s="18"/>
      <c r="Y49" s="18">
        <v>0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48" customFormat="1" ht="12.75">
      <c r="C50" s="48" t="s">
        <v>161</v>
      </c>
      <c r="X50" s="18">
        <v>-154</v>
      </c>
      <c r="Y50" s="18">
        <v>-63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2:85" s="48" customFormat="1" ht="12.75">
      <c r="B51" s="60" t="s">
        <v>143</v>
      </c>
      <c r="X51" s="77">
        <f>SUM(X46:X50)</f>
        <v>-2001</v>
      </c>
      <c r="Y51" s="77">
        <f>SUM(Y46:Y50)</f>
        <v>-2592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24:85" s="48" customFormat="1" ht="12.75"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2:85" s="48" customFormat="1" ht="12.75">
      <c r="B53" s="32" t="s">
        <v>179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48" customFormat="1" ht="12.75">
      <c r="C54" s="48" t="s">
        <v>80</v>
      </c>
      <c r="X54" s="18">
        <v>-230</v>
      </c>
      <c r="Y54" s="18">
        <v>-99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3:85" s="48" customFormat="1" ht="12.75">
      <c r="C55" s="60" t="s">
        <v>81</v>
      </c>
      <c r="X55" s="18">
        <v>-95</v>
      </c>
      <c r="Y55" s="18">
        <v>-108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3:85" s="48" customFormat="1" ht="12.75">
      <c r="C56" s="48" t="s">
        <v>169</v>
      </c>
      <c r="X56" s="18">
        <v>169</v>
      </c>
      <c r="Y56" s="18">
        <v>39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3:85" s="48" customFormat="1" ht="12.75">
      <c r="C57" s="48" t="s">
        <v>170</v>
      </c>
      <c r="X57" s="18">
        <v>528</v>
      </c>
      <c r="Y57" s="18">
        <v>-318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3:85" s="48" customFormat="1" ht="12.75">
      <c r="C58" s="48" t="s">
        <v>82</v>
      </c>
      <c r="X58" s="18">
        <v>0</v>
      </c>
      <c r="Y58" s="18">
        <v>-48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3:85" s="48" customFormat="1" ht="12.75" hidden="1">
      <c r="C59" s="48" t="s">
        <v>108</v>
      </c>
      <c r="X59" s="18">
        <v>0</v>
      </c>
      <c r="Y59" s="64">
        <v>0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3:85" s="48" customFormat="1" ht="12.75">
      <c r="C60" s="60" t="s">
        <v>144</v>
      </c>
      <c r="X60" s="77">
        <f>SUM(X54:X59)</f>
        <v>372</v>
      </c>
      <c r="Y60" s="77">
        <f>SUM(Y54:Y59)</f>
        <v>-534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24:85" s="48" customFormat="1" ht="12.75"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2:85" s="48" customFormat="1" ht="12.75">
      <c r="B62" s="60" t="s">
        <v>145</v>
      </c>
      <c r="X62" s="6">
        <f>+X43+X51+X60</f>
        <v>-3232</v>
      </c>
      <c r="Y62" s="6">
        <f>+Y43+Y51+Y60</f>
        <v>-4174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:85" s="48" customFormat="1" ht="12.75">
      <c r="B63" s="48" t="s">
        <v>83</v>
      </c>
      <c r="X63" s="18">
        <v>609</v>
      </c>
      <c r="Y63" s="18">
        <v>5343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2:85" s="48" customFormat="1" ht="13.5" thickBot="1">
      <c r="B64" s="48" t="s">
        <v>88</v>
      </c>
      <c r="X64" s="7">
        <f>SUM(X62:X63)</f>
        <v>-2623</v>
      </c>
      <c r="Y64" s="7">
        <f>SUM(Y62:Y63)</f>
        <v>1169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24:85" s="48" customFormat="1" ht="12.75"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:85" s="48" customFormat="1" ht="12.75">
      <c r="B66" s="32" t="s">
        <v>84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3:85" s="48" customFormat="1" ht="12.75">
      <c r="C67" s="48" t="s">
        <v>41</v>
      </c>
      <c r="X67" s="18">
        <f>3674+300</f>
        <v>3974</v>
      </c>
      <c r="Y67" s="18">
        <v>4912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3:85" s="48" customFormat="1" ht="12.75">
      <c r="C68" s="48" t="s">
        <v>139</v>
      </c>
      <c r="F68" s="60" t="s">
        <v>146</v>
      </c>
      <c r="X68" s="22">
        <v>-3674</v>
      </c>
      <c r="Y68" s="22">
        <v>-2662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4:85" s="48" customFormat="1" ht="12.75">
      <c r="X69" s="18">
        <f>SUM(X67:X68)</f>
        <v>300</v>
      </c>
      <c r="Y69" s="64">
        <f>SUM(Y67:Y68)</f>
        <v>2250</v>
      </c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4:85" s="48" customFormat="1" ht="12.75">
      <c r="X70" s="18"/>
      <c r="Y70" s="64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3:85" s="48" customFormat="1" ht="12.75">
      <c r="C71" s="48" t="s">
        <v>42</v>
      </c>
      <c r="X71" s="18">
        <v>440</v>
      </c>
      <c r="Y71" s="18">
        <v>1397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3:85" s="48" customFormat="1" ht="12.75">
      <c r="C72" s="60" t="s">
        <v>140</v>
      </c>
      <c r="X72" s="18">
        <v>-3363</v>
      </c>
      <c r="Y72" s="18">
        <v>-2478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4:85" s="48" customFormat="1" ht="13.5" thickBot="1">
      <c r="X73" s="7">
        <f>SUM(X69:X72)</f>
        <v>-2623</v>
      </c>
      <c r="Y73" s="7">
        <f>SUM(Y69:Y72)</f>
        <v>1169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:85" s="48" customFormat="1" ht="12.75">
      <c r="B74" s="60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:85" s="48" customFormat="1" ht="12.75">
      <c r="B75" s="79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:85" s="48" customFormat="1" ht="12.75">
      <c r="B76" s="60"/>
      <c r="X76" s="7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:85" s="48" customFormat="1" ht="12.75">
      <c r="B77" s="60"/>
      <c r="C77" s="48" t="s">
        <v>134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:85" s="48" customFormat="1" ht="12.75">
      <c r="B78" s="60"/>
      <c r="C78" s="60" t="s">
        <v>172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3:85" s="48" customFormat="1" ht="12.75">
      <c r="C79" s="60" t="s">
        <v>136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48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48" customFormat="1" ht="12.75">
      <c r="X81" s="18">
        <f>+X64-X73</f>
        <v>0</v>
      </c>
      <c r="Y81" s="18">
        <f>+Y64-Y73</f>
        <v>0</v>
      </c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48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48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48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48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48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48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48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48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48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48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48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48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48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48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48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48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48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48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48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48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48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48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48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48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48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48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48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48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48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48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48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48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48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48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48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48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48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48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48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48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48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48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48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48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48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48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48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48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48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48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48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48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48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48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48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48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48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48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48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48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48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48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48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48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48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48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48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48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48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48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48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48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48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48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48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48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48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48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48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48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48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48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48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48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48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48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48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48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48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48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48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48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48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48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48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48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48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48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48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48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48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48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48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48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48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48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48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48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48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48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48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48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48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48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48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48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48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48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48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48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48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48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48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48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48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48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48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48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48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48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48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48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48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48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48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48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48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48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48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48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48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48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48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48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48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48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48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48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48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48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48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48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48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48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48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48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48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48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48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48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48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48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48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48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48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48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48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48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48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48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48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48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48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48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48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48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48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48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48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48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48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48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48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48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48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48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48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48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48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48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48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48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48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48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48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48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48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48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48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48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48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48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48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48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48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48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48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48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48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48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48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48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48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48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48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48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48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48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48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48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48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48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48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48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48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48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48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48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48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48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48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48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48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48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48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48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48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48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48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48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48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48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48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48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48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48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48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48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48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24:85" s="48" customFormat="1" ht="12.75"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24:85" s="48" customFormat="1" ht="12.75"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24:85" s="48" customFormat="1" ht="12.75"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24:85" s="48" customFormat="1" ht="12.75"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24:85" s="48" customFormat="1" ht="12.75"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24:85" s="48" customFormat="1" ht="12.75"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24:85" s="48" customFormat="1" ht="12.75"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</sheetData>
  <mergeCells count="6">
    <mergeCell ref="A7:Y7"/>
    <mergeCell ref="A1:Y1"/>
    <mergeCell ref="A3:Y3"/>
    <mergeCell ref="A4:Y4"/>
    <mergeCell ref="A6:Y6"/>
    <mergeCell ref="A2:Y2"/>
  </mergeCells>
  <printOptions/>
  <pageMargins left="0.75" right="0.5" top="0.31" bottom="0.5" header="0.17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workbookViewId="0" topLeftCell="A1">
      <pane xSplit="9" topLeftCell="J1" activePane="topRight" state="frozen"/>
      <selection pane="topLeft" activeCell="A3" sqref="A3"/>
      <selection pane="topRight" activeCell="H20" sqref="H20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22" t="s">
        <v>181</v>
      </c>
      <c r="B1" s="122"/>
      <c r="C1" s="122"/>
      <c r="D1" s="122"/>
      <c r="E1" s="122"/>
      <c r="F1" s="122"/>
      <c r="G1" s="122"/>
      <c r="H1" s="122"/>
      <c r="I1" s="122"/>
    </row>
    <row r="2" spans="1:9" ht="14.25">
      <c r="A2" s="126" t="s">
        <v>188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4"/>
      <c r="B3" s="123" t="s">
        <v>18</v>
      </c>
      <c r="C3" s="123"/>
      <c r="D3" s="123"/>
      <c r="E3" s="123"/>
      <c r="F3" s="123"/>
      <c r="G3" s="123"/>
      <c r="H3" s="123"/>
      <c r="I3" s="123"/>
    </row>
    <row r="4" spans="1:9" ht="12.75">
      <c r="A4" s="4"/>
      <c r="B4" s="5"/>
      <c r="C4" s="5"/>
      <c r="D4" s="5"/>
      <c r="E4" s="5"/>
      <c r="F4" s="5"/>
      <c r="G4" s="5"/>
      <c r="H4" s="5"/>
      <c r="I4" s="5"/>
    </row>
    <row r="5" spans="1:9" ht="12.75">
      <c r="A5" s="124" t="s">
        <v>94</v>
      </c>
      <c r="B5" s="124"/>
      <c r="C5" s="124"/>
      <c r="D5" s="124"/>
      <c r="E5" s="124"/>
      <c r="F5" s="124"/>
      <c r="G5" s="124"/>
      <c r="H5" s="124"/>
      <c r="I5" s="124"/>
    </row>
    <row r="6" spans="1:9" s="2" customFormat="1" ht="12.75">
      <c r="A6" s="125" t="s">
        <v>174</v>
      </c>
      <c r="B6" s="125"/>
      <c r="C6" s="125"/>
      <c r="D6" s="125"/>
      <c r="E6" s="125"/>
      <c r="F6" s="125"/>
      <c r="G6" s="125"/>
      <c r="H6" s="125"/>
      <c r="I6" s="125"/>
    </row>
    <row r="7" spans="1:9" s="2" customFormat="1" ht="12.75">
      <c r="A7" s="26"/>
      <c r="B7" s="26"/>
      <c r="C7" s="26"/>
      <c r="D7" s="26"/>
      <c r="E7" s="26"/>
      <c r="F7" s="26"/>
      <c r="G7" s="26"/>
      <c r="H7" s="26"/>
      <c r="I7" s="26"/>
    </row>
    <row r="8" spans="1:9" s="2" customFormat="1" ht="12.75">
      <c r="A8" s="1"/>
      <c r="B8" s="1"/>
      <c r="C8" s="1"/>
      <c r="D8" s="1"/>
      <c r="E8" s="1"/>
      <c r="F8" s="1"/>
      <c r="G8" s="1"/>
      <c r="H8" s="1"/>
      <c r="I8" s="1"/>
    </row>
    <row r="9" spans="1:9" s="2" customFormat="1" ht="15">
      <c r="A9"/>
      <c r="B9" s="92" t="s">
        <v>197</v>
      </c>
      <c r="C9"/>
      <c r="D9"/>
      <c r="E9"/>
      <c r="F9"/>
      <c r="G9"/>
      <c r="H9"/>
      <c r="I9"/>
    </row>
    <row r="10" spans="1:9" s="2" customFormat="1" ht="15">
      <c r="A10"/>
      <c r="B10" s="28"/>
      <c r="C10"/>
      <c r="D10"/>
      <c r="E10"/>
      <c r="F10"/>
      <c r="G10"/>
      <c r="H10"/>
      <c r="I10"/>
    </row>
    <row r="11" spans="1:9" s="2" customFormat="1" ht="15">
      <c r="A11"/>
      <c r="B11" s="28"/>
      <c r="C11"/>
      <c r="D11"/>
      <c r="E11" s="3" t="s">
        <v>130</v>
      </c>
      <c r="F11" s="3"/>
      <c r="G11" s="3"/>
      <c r="H11" s="3"/>
      <c r="I11" s="3"/>
    </row>
    <row r="12" spans="1:9" s="2" customFormat="1" ht="12.75">
      <c r="A12"/>
      <c r="B12"/>
      <c r="C12"/>
      <c r="D12"/>
      <c r="E12"/>
      <c r="F12" s="121" t="s">
        <v>131</v>
      </c>
      <c r="G12" s="121"/>
      <c r="H12" t="s">
        <v>129</v>
      </c>
      <c r="I12"/>
    </row>
    <row r="13" spans="5:9" s="2" customFormat="1" ht="12.75">
      <c r="E13" s="1" t="s">
        <v>95</v>
      </c>
      <c r="F13" s="1" t="s">
        <v>97</v>
      </c>
      <c r="G13" s="1" t="s">
        <v>101</v>
      </c>
      <c r="H13" s="1" t="s">
        <v>99</v>
      </c>
      <c r="I13" s="1"/>
    </row>
    <row r="14" spans="5:9" s="2" customFormat="1" ht="12.75">
      <c r="E14" s="1" t="s">
        <v>96</v>
      </c>
      <c r="F14" s="1" t="s">
        <v>98</v>
      </c>
      <c r="G14" s="1" t="s">
        <v>102</v>
      </c>
      <c r="H14" s="1" t="s">
        <v>100</v>
      </c>
      <c r="I14" s="1" t="s">
        <v>103</v>
      </c>
    </row>
    <row r="15" spans="5:9" s="2" customFormat="1" ht="12.75">
      <c r="E15" s="1"/>
      <c r="F15" s="1"/>
      <c r="G15" s="1"/>
      <c r="H15" s="1"/>
      <c r="I15" s="1"/>
    </row>
    <row r="16" spans="1:9" s="2" customFormat="1" ht="12.75">
      <c r="A16"/>
      <c r="B16"/>
      <c r="C16"/>
      <c r="D16"/>
      <c r="E16" s="13" t="s">
        <v>11</v>
      </c>
      <c r="F16" s="13" t="s">
        <v>11</v>
      </c>
      <c r="G16" s="13" t="s">
        <v>11</v>
      </c>
      <c r="H16" s="13" t="s">
        <v>11</v>
      </c>
      <c r="I16" s="13" t="s">
        <v>11</v>
      </c>
    </row>
    <row r="17" spans="1:9" s="2" customFormat="1" ht="12.75">
      <c r="A17"/>
      <c r="B17"/>
      <c r="C17"/>
      <c r="D17"/>
      <c r="E17"/>
      <c r="F17"/>
      <c r="G17"/>
      <c r="H17"/>
      <c r="I17"/>
    </row>
    <row r="18" spans="1:9" s="32" customFormat="1" ht="12.75">
      <c r="A18" s="31"/>
      <c r="B18" s="32" t="s">
        <v>173</v>
      </c>
      <c r="D18" s="31"/>
      <c r="E18" s="14">
        <v>9798</v>
      </c>
      <c r="F18" s="14">
        <v>7398</v>
      </c>
      <c r="G18" s="14">
        <v>0</v>
      </c>
      <c r="H18" s="14">
        <v>4684</v>
      </c>
      <c r="I18" s="14">
        <f>SUM(E18:H18)</f>
        <v>21880</v>
      </c>
    </row>
    <row r="19" spans="1:9" s="2" customFormat="1" ht="12.75">
      <c r="A19"/>
      <c r="B19"/>
      <c r="C19"/>
      <c r="D19"/>
      <c r="E19" s="9"/>
      <c r="F19" s="9"/>
      <c r="G19" s="9"/>
      <c r="H19" s="9"/>
      <c r="I19" s="14"/>
    </row>
    <row r="20" spans="1:9" s="2" customFormat="1" ht="12.75">
      <c r="A20"/>
      <c r="B20" s="107" t="s">
        <v>176</v>
      </c>
      <c r="C20"/>
      <c r="D20"/>
      <c r="E20" s="9">
        <v>0</v>
      </c>
      <c r="F20" s="9">
        <v>0</v>
      </c>
      <c r="G20" s="9">
        <v>0</v>
      </c>
      <c r="H20" s="103">
        <v>-3378</v>
      </c>
      <c r="I20" s="103">
        <f>SUM(E20:H20)</f>
        <v>-3378</v>
      </c>
    </row>
    <row r="21" spans="1:9" s="2" customFormat="1" ht="12.75">
      <c r="A21"/>
      <c r="B21"/>
      <c r="C21"/>
      <c r="D21"/>
      <c r="E21" s="9"/>
      <c r="F21" s="9"/>
      <c r="G21" s="9"/>
      <c r="H21" s="9"/>
      <c r="I21" s="14"/>
    </row>
    <row r="22" spans="1:9" s="2" customFormat="1" ht="12.75" hidden="1">
      <c r="A22"/>
      <c r="B22" t="s">
        <v>106</v>
      </c>
      <c r="C22"/>
      <c r="D22"/>
      <c r="E22" s="9">
        <v>0</v>
      </c>
      <c r="F22" s="9">
        <v>0</v>
      </c>
      <c r="G22" s="9">
        <v>0</v>
      </c>
      <c r="H22" s="9">
        <v>0</v>
      </c>
      <c r="I22" s="14">
        <f>SUM(E22:H22)</f>
        <v>0</v>
      </c>
    </row>
    <row r="23" spans="1:9" s="2" customFormat="1" ht="12.75" hidden="1">
      <c r="A23"/>
      <c r="B23" t="s">
        <v>107</v>
      </c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/>
      <c r="C24"/>
      <c r="D24"/>
      <c r="E24" s="9"/>
      <c r="F24" s="9"/>
      <c r="G24" s="9"/>
      <c r="H24" s="9"/>
      <c r="I24" s="9"/>
    </row>
    <row r="25" spans="1:9" s="2" customFormat="1" ht="12.75" hidden="1">
      <c r="A25"/>
      <c r="B25" t="s">
        <v>105</v>
      </c>
      <c r="C25"/>
      <c r="D25"/>
      <c r="E25" s="9">
        <v>0</v>
      </c>
      <c r="F25" s="14">
        <v>0</v>
      </c>
      <c r="G25" s="9">
        <v>0</v>
      </c>
      <c r="H25" s="9">
        <v>0</v>
      </c>
      <c r="I25" s="9">
        <f>SUM(E25:H25)</f>
        <v>0</v>
      </c>
    </row>
    <row r="26" spans="1:9" s="2" customFormat="1" ht="12.75" hidden="1">
      <c r="A26"/>
      <c r="B26"/>
      <c r="C26"/>
      <c r="D26"/>
      <c r="E26" s="9"/>
      <c r="F26" s="9"/>
      <c r="G26" s="9"/>
      <c r="H26" s="9"/>
      <c r="I26" s="9"/>
    </row>
    <row r="27" spans="1:9" s="2" customFormat="1" ht="12.75" hidden="1">
      <c r="A27"/>
      <c r="B27" t="s">
        <v>109</v>
      </c>
      <c r="C27"/>
      <c r="D27"/>
      <c r="E27" s="9">
        <v>0</v>
      </c>
      <c r="F27" s="9">
        <v>0</v>
      </c>
      <c r="G27" s="9">
        <v>0</v>
      </c>
      <c r="H27" s="9">
        <v>0</v>
      </c>
      <c r="I27" s="9">
        <f>SUM(E27:H27)</f>
        <v>0</v>
      </c>
    </row>
    <row r="28" spans="1:9" s="2" customFormat="1" ht="12.75" hidden="1">
      <c r="A28"/>
      <c r="B28"/>
      <c r="C28"/>
      <c r="D28"/>
      <c r="E28" s="9"/>
      <c r="F28" s="9"/>
      <c r="G28" s="9"/>
      <c r="H28" s="9"/>
      <c r="I28" s="9"/>
    </row>
    <row r="29" spans="1:9" s="2" customFormat="1" ht="12.75" hidden="1">
      <c r="A29"/>
      <c r="B29" t="s">
        <v>110</v>
      </c>
      <c r="C29"/>
      <c r="D29"/>
      <c r="E29" s="9">
        <v>0</v>
      </c>
      <c r="F29" s="9">
        <v>0</v>
      </c>
      <c r="G29" s="9">
        <v>0</v>
      </c>
      <c r="H29" s="9">
        <v>0</v>
      </c>
      <c r="I29" s="9">
        <f>SUM(E29:H29)</f>
        <v>0</v>
      </c>
    </row>
    <row r="30" spans="1:9" s="2" customFormat="1" ht="12.75">
      <c r="A30"/>
      <c r="B30"/>
      <c r="C30"/>
      <c r="D30"/>
      <c r="E30" s="9"/>
      <c r="F30" s="9"/>
      <c r="G30" s="9"/>
      <c r="H30" s="9"/>
      <c r="I30" s="9"/>
    </row>
    <row r="31" spans="1:9" s="2" customFormat="1" ht="12.75">
      <c r="A31"/>
      <c r="B31"/>
      <c r="C31"/>
      <c r="D31"/>
      <c r="E31" s="10"/>
      <c r="F31" s="10"/>
      <c r="G31" s="10"/>
      <c r="H31" s="10"/>
      <c r="I31" s="10"/>
    </row>
    <row r="32" spans="1:9" s="2" customFormat="1" ht="12.75">
      <c r="A32"/>
      <c r="B32" s="29" t="s">
        <v>198</v>
      </c>
      <c r="C32"/>
      <c r="D32"/>
      <c r="E32" s="11">
        <f>SUM(E18:E30)</f>
        <v>9798</v>
      </c>
      <c r="F32" s="11">
        <f>SUM(F18:F30)</f>
        <v>7398</v>
      </c>
      <c r="G32" s="11">
        <f>SUM(G18:G30)</f>
        <v>0</v>
      </c>
      <c r="H32" s="23">
        <f>SUM(H18:H30)</f>
        <v>1306</v>
      </c>
      <c r="I32" s="23">
        <f>SUM(I18:I30)</f>
        <v>18502</v>
      </c>
    </row>
    <row r="33" spans="1:9" s="2" customFormat="1" ht="13.5" thickBot="1">
      <c r="A33"/>
      <c r="B33"/>
      <c r="C33"/>
      <c r="D33"/>
      <c r="E33" s="12"/>
      <c r="F33" s="12"/>
      <c r="G33" s="12"/>
      <c r="H33" s="12"/>
      <c r="I33" s="12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2:8" ht="15">
      <c r="B38" s="92" t="s">
        <v>199</v>
      </c>
      <c r="H38" s="31"/>
    </row>
    <row r="39" ht="15">
      <c r="B39" s="28"/>
    </row>
    <row r="40" spans="2:9" ht="15">
      <c r="B40" s="28"/>
      <c r="E40" s="3" t="s">
        <v>130</v>
      </c>
      <c r="F40" s="3"/>
      <c r="G40" s="3"/>
      <c r="H40" s="3"/>
      <c r="I40" s="3"/>
    </row>
    <row r="41" spans="2:8" ht="15">
      <c r="B41" s="27"/>
      <c r="F41" s="121" t="s">
        <v>131</v>
      </c>
      <c r="G41" s="121"/>
      <c r="H41" t="s">
        <v>129</v>
      </c>
    </row>
    <row r="42" spans="5:9" s="2" customFormat="1" ht="12.75">
      <c r="E42" s="1" t="s">
        <v>95</v>
      </c>
      <c r="F42" s="1" t="s">
        <v>97</v>
      </c>
      <c r="G42" s="1" t="s">
        <v>101</v>
      </c>
      <c r="H42" s="1" t="s">
        <v>99</v>
      </c>
      <c r="I42" s="1"/>
    </row>
    <row r="43" spans="5:9" s="2" customFormat="1" ht="12.75">
      <c r="E43" s="1" t="s">
        <v>96</v>
      </c>
      <c r="F43" s="1" t="s">
        <v>98</v>
      </c>
      <c r="G43" s="1" t="s">
        <v>102</v>
      </c>
      <c r="H43" s="1" t="s">
        <v>100</v>
      </c>
      <c r="I43" s="1" t="s">
        <v>103</v>
      </c>
    </row>
    <row r="44" spans="5:9" s="2" customFormat="1" ht="12.75">
      <c r="E44" s="1"/>
      <c r="F44" s="1"/>
      <c r="G44" s="1"/>
      <c r="H44" s="1"/>
      <c r="I44" s="1"/>
    </row>
    <row r="45" spans="5:9" ht="12.75"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</row>
    <row r="47" spans="2:9" s="31" customFormat="1" ht="12.75">
      <c r="B47" s="31" t="s">
        <v>118</v>
      </c>
      <c r="E47" s="14">
        <v>9798</v>
      </c>
      <c r="F47" s="14">
        <v>7398</v>
      </c>
      <c r="G47" s="14">
        <v>0</v>
      </c>
      <c r="H47" s="14">
        <v>3251</v>
      </c>
      <c r="I47" s="14">
        <f>SUM(E47:H47)</f>
        <v>20447</v>
      </c>
    </row>
    <row r="48" spans="5:9" ht="12.75">
      <c r="E48" s="9"/>
      <c r="F48" s="9"/>
      <c r="G48" s="9"/>
      <c r="H48" s="9"/>
      <c r="I48" s="14"/>
    </row>
    <row r="49" spans="2:9" ht="12.75">
      <c r="B49" t="s">
        <v>104</v>
      </c>
      <c r="E49" s="9">
        <v>0</v>
      </c>
      <c r="F49" s="9">
        <v>0</v>
      </c>
      <c r="G49" s="9">
        <v>0</v>
      </c>
      <c r="H49" s="14">
        <v>1273</v>
      </c>
      <c r="I49" s="14">
        <f>SUM(E49:H49)</f>
        <v>1273</v>
      </c>
    </row>
    <row r="50" spans="5:9" ht="12.75">
      <c r="E50" s="9"/>
      <c r="F50" s="9"/>
      <c r="G50" s="9"/>
      <c r="H50" s="9"/>
      <c r="I50" s="14"/>
    </row>
    <row r="51" spans="2:9" ht="12.75" hidden="1">
      <c r="B51" t="s">
        <v>106</v>
      </c>
      <c r="E51" s="9">
        <v>0</v>
      </c>
      <c r="F51" s="9">
        <v>0</v>
      </c>
      <c r="G51" s="9">
        <v>0</v>
      </c>
      <c r="H51" s="9">
        <v>0</v>
      </c>
      <c r="I51" s="14">
        <f>SUM(E51:H51)</f>
        <v>0</v>
      </c>
    </row>
    <row r="52" spans="2:9" ht="12.75" hidden="1">
      <c r="B52" t="s">
        <v>107</v>
      </c>
      <c r="E52" s="9"/>
      <c r="F52" s="9"/>
      <c r="G52" s="9"/>
      <c r="H52" s="9"/>
      <c r="I52" s="9"/>
    </row>
    <row r="53" spans="5:9" ht="12.75" hidden="1">
      <c r="E53" s="9"/>
      <c r="F53" s="9"/>
      <c r="G53" s="9"/>
      <c r="H53" s="9"/>
      <c r="I53" s="9"/>
    </row>
    <row r="54" spans="2:10" ht="12.75" hidden="1">
      <c r="B54" t="s">
        <v>105</v>
      </c>
      <c r="E54" s="9">
        <v>0</v>
      </c>
      <c r="F54" s="103">
        <v>0</v>
      </c>
      <c r="G54" s="104">
        <v>0</v>
      </c>
      <c r="H54" s="104">
        <v>0</v>
      </c>
      <c r="I54" s="104">
        <f>SUM(E54:H54)</f>
        <v>0</v>
      </c>
      <c r="J54" s="104"/>
    </row>
    <row r="55" spans="5:10" ht="12.75" hidden="1">
      <c r="E55" s="9"/>
      <c r="F55" s="103"/>
      <c r="G55" s="104"/>
      <c r="H55" s="104"/>
      <c r="I55" s="104"/>
      <c r="J55" s="104"/>
    </row>
    <row r="56" spans="2:10" ht="12.75" hidden="1">
      <c r="B56" t="s">
        <v>109</v>
      </c>
      <c r="E56" s="9">
        <v>0</v>
      </c>
      <c r="F56" s="104">
        <v>0</v>
      </c>
      <c r="G56" s="104">
        <v>0</v>
      </c>
      <c r="H56" s="104">
        <v>0</v>
      </c>
      <c r="I56" s="104">
        <f>SUM(E56:H56)</f>
        <v>0</v>
      </c>
      <c r="J56" s="104"/>
    </row>
    <row r="57" spans="5:10" ht="12.75" hidden="1">
      <c r="E57" s="9"/>
      <c r="F57" s="104"/>
      <c r="G57" s="104"/>
      <c r="H57" s="104"/>
      <c r="I57" s="104"/>
      <c r="J57" s="104"/>
    </row>
    <row r="58" spans="2:10" ht="12.75" hidden="1">
      <c r="B58" t="s">
        <v>110</v>
      </c>
      <c r="E58" s="9">
        <v>0</v>
      </c>
      <c r="F58" s="104">
        <v>0</v>
      </c>
      <c r="G58" s="104">
        <v>0</v>
      </c>
      <c r="H58" s="104">
        <v>0</v>
      </c>
      <c r="I58" s="104">
        <f>SUM(E58:H58)</f>
        <v>0</v>
      </c>
      <c r="J58" s="104"/>
    </row>
    <row r="59" spans="5:9" ht="12.75">
      <c r="E59" s="9"/>
      <c r="F59" s="9"/>
      <c r="G59" s="9"/>
      <c r="H59" s="9"/>
      <c r="I59" s="9"/>
    </row>
    <row r="60" spans="5:9" ht="12.75">
      <c r="E60" s="10"/>
      <c r="F60" s="10"/>
      <c r="G60" s="10"/>
      <c r="H60" s="10"/>
      <c r="I60" s="10"/>
    </row>
    <row r="61" spans="2:9" ht="12.75">
      <c r="B61" s="17" t="s">
        <v>200</v>
      </c>
      <c r="E61" s="11">
        <f>SUM(E47:E59)</f>
        <v>9798</v>
      </c>
      <c r="F61" s="11">
        <f>SUM(F47:F59)</f>
        <v>7398</v>
      </c>
      <c r="G61" s="11">
        <f>SUM(G47:G59)</f>
        <v>0</v>
      </c>
      <c r="H61" s="23">
        <f>SUM(H47:H59)</f>
        <v>4524</v>
      </c>
      <c r="I61" s="23">
        <f>SUM(I47:I59)</f>
        <v>21720</v>
      </c>
    </row>
    <row r="62" spans="5:9" ht="13.5" thickBot="1">
      <c r="E62" s="12"/>
      <c r="F62" s="12"/>
      <c r="G62" s="12"/>
      <c r="H62" s="12"/>
      <c r="I62" s="12"/>
    </row>
    <row r="64" spans="5:9" ht="12.75">
      <c r="E64" s="8"/>
      <c r="F64" s="8"/>
      <c r="G64" s="8"/>
      <c r="H64" s="8"/>
      <c r="I64" s="8"/>
    </row>
    <row r="65" ht="12.75">
      <c r="B65" t="s">
        <v>128</v>
      </c>
    </row>
    <row r="66" ht="12.75">
      <c r="B66" s="20" t="s">
        <v>190</v>
      </c>
    </row>
    <row r="67" ht="12.75">
      <c r="B67" t="s">
        <v>189</v>
      </c>
    </row>
  </sheetData>
  <mergeCells count="7">
    <mergeCell ref="F41:G41"/>
    <mergeCell ref="F12:G12"/>
    <mergeCell ref="A1:I1"/>
    <mergeCell ref="B3:I3"/>
    <mergeCell ref="A5:I5"/>
    <mergeCell ref="A6:I6"/>
    <mergeCell ref="A2:I2"/>
  </mergeCells>
  <printOptions/>
  <pageMargins left="0.77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klse3</cp:lastModifiedBy>
  <cp:lastPrinted>2007-11-01T07:23:28Z</cp:lastPrinted>
  <dcterms:created xsi:type="dcterms:W3CDTF">2005-05-10T02:48:58Z</dcterms:created>
  <dcterms:modified xsi:type="dcterms:W3CDTF">2007-11-22T08:45:44Z</dcterms:modified>
  <cp:category/>
  <cp:version/>
  <cp:contentType/>
  <cp:contentStatus/>
</cp:coreProperties>
</file>